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07生活支援\03生活困窮者自立支援事業\02.住居確保給付金\マニュアル等\計算シート\"/>
    </mc:Choice>
  </mc:AlternateContent>
  <xr:revisionPtr revIDLastSave="0" documentId="13_ncr:1_{A4870FAA-B72E-4406-955A-BE8C2B3C0DBA}" xr6:coauthVersionLast="47" xr6:coauthVersionMax="47" xr10:uidLastSave="{00000000-0000-0000-0000-000000000000}"/>
  <workbookProtection workbookAlgorithmName="SHA-512" workbookHashValue="bCzCy6zGOA0h2jNGi+CMiH8XP1FByAeAV0bQabiJvi4LudLKIQrrTSmV/8HsvuNEB8vzOefobxQcx3tKW+Rfyg==" workbookSaltValue="zCOOlSJo7gH+tlOSovsNXA==" workbookSpinCount="100000" lockStructure="1"/>
  <bookViews>
    <workbookView xWindow="-110" yWindow="-110" windowWidth="19420" windowHeight="10300" xr2:uid="{00000000-000D-0000-FFFF-FFFF00000000}"/>
  </bookViews>
  <sheets>
    <sheet name="支給額計算" sheetId="1" r:id="rId1"/>
    <sheet name="収入・資産要件確認" sheetId="3" state="hidden" r:id="rId2"/>
    <sheet name="収入限度額表" sheetId="2" state="hidden" r:id="rId3"/>
  </sheets>
  <definedNames>
    <definedName name="_xlnm.Print_Area" localSheetId="0">支給額計算!$A$1:$M$44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3" l="1"/>
  <c r="D16" i="3"/>
  <c r="F21" i="1" l="1"/>
  <c r="H13" i="1" l="1"/>
  <c r="H9" i="1"/>
  <c r="D18" i="3" s="1"/>
  <c r="F18" i="3" s="1"/>
  <c r="D21" i="1" l="1"/>
  <c r="D38" i="3" s="1"/>
  <c r="F38" i="3" s="1"/>
  <c r="F39" i="1"/>
  <c r="J39" i="1"/>
  <c r="H39" i="1"/>
  <c r="D25" i="1"/>
  <c r="F41" i="1" s="1"/>
  <c r="D26" i="1"/>
  <c r="F34" i="1" l="1"/>
  <c r="H25" i="1"/>
</calcChain>
</file>

<file path=xl/sharedStrings.xml><?xml version="1.0" encoding="utf-8"?>
<sst xmlns="http://schemas.openxmlformats.org/spreadsheetml/2006/main" count="80" uniqueCount="55">
  <si>
    <t>基準額</t>
    <rPh sb="0" eb="2">
      <t>キジュン</t>
    </rPh>
    <rPh sb="2" eb="3">
      <t>ガク</t>
    </rPh>
    <phoneticPr fontId="1"/>
  </si>
  <si>
    <t>世帯人数</t>
    <rPh sb="0" eb="2">
      <t>セタイ</t>
    </rPh>
    <rPh sb="2" eb="4">
      <t>ニンズウ</t>
    </rPh>
    <phoneticPr fontId="1"/>
  </si>
  <si>
    <t>※世帯人数が10人まで計算できます。11人以上の場合はお問合せください。</t>
    <rPh sb="1" eb="3">
      <t>セタイ</t>
    </rPh>
    <rPh sb="3" eb="5">
      <t>ニンズウ</t>
    </rPh>
    <rPh sb="8" eb="9">
      <t>ニン</t>
    </rPh>
    <rPh sb="11" eb="13">
      <t>ケイサン</t>
    </rPh>
    <rPh sb="20" eb="21">
      <t>ニン</t>
    </rPh>
    <rPh sb="21" eb="23">
      <t>イジョウ</t>
    </rPh>
    <rPh sb="24" eb="26">
      <t>バアイ</t>
    </rPh>
    <rPh sb="28" eb="30">
      <t>トイアワ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</si>
  <si>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</si>
  <si>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</si>
  <si>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家賃上限額</t>
    <rPh sb="0" eb="2">
      <t>ヤチン</t>
    </rPh>
    <rPh sb="2" eb="4">
      <t>ジョウゲン</t>
    </rPh>
    <rPh sb="4" eb="5">
      <t>ガク</t>
    </rPh>
    <phoneticPr fontId="1"/>
  </si>
  <si>
    <t>本人負担額</t>
    <rPh sb="0" eb="2">
      <t>ホンニン</t>
    </rPh>
    <rPh sb="2" eb="4">
      <t>フタン</t>
    </rPh>
    <rPh sb="4" eb="5">
      <t>ガク</t>
    </rPh>
    <phoneticPr fontId="1"/>
  </si>
  <si>
    <t>※収入基準額と家賃上限額は世帯人数によって設定されています。</t>
    <rPh sb="1" eb="3">
      <t>シュウニュウ</t>
    </rPh>
    <rPh sb="3" eb="5">
      <t>キジュン</t>
    </rPh>
    <rPh sb="5" eb="6">
      <t>ガク</t>
    </rPh>
    <rPh sb="7" eb="9">
      <t>ヤチン</t>
    </rPh>
    <rPh sb="9" eb="11">
      <t>ジョウゲン</t>
    </rPh>
    <rPh sb="11" eb="12">
      <t>ガク</t>
    </rPh>
    <rPh sb="13" eb="15">
      <t>セタイ</t>
    </rPh>
    <rPh sb="15" eb="17">
      <t>ニンズウ</t>
    </rPh>
    <rPh sb="21" eb="23">
      <t>セッテイ</t>
    </rPh>
    <phoneticPr fontId="1"/>
  </si>
  <si>
    <t>【計算式】</t>
    <rPh sb="1" eb="4">
      <t>ケイサンシキ</t>
    </rPh>
    <phoneticPr fontId="1"/>
  </si>
  <si>
    <t>支給額</t>
    <rPh sb="0" eb="3">
      <t>シキュウガク</t>
    </rPh>
    <phoneticPr fontId="1"/>
  </si>
  <si>
    <t>＝</t>
    <phoneticPr fontId="1"/>
  </si>
  <si>
    <t>ー</t>
    <phoneticPr fontId="1"/>
  </si>
  <si>
    <t>家賃限度額</t>
    <rPh sb="0" eb="2">
      <t>ヤチン</t>
    </rPh>
    <rPh sb="2" eb="4">
      <t>ゲンド</t>
    </rPh>
    <rPh sb="4" eb="5">
      <t>ガク</t>
    </rPh>
    <phoneticPr fontId="1"/>
  </si>
  <si>
    <t>収入基準額</t>
    <rPh sb="0" eb="2">
      <t>シュウニュウ</t>
    </rPh>
    <rPh sb="2" eb="4">
      <t>キジュン</t>
    </rPh>
    <rPh sb="4" eb="5">
      <t>ガク</t>
    </rPh>
    <phoneticPr fontId="1"/>
  </si>
  <si>
    <t>支給額</t>
    <rPh sb="0" eb="2">
      <t>シキュウ</t>
    </rPh>
    <rPh sb="2" eb="3">
      <t>ガク</t>
    </rPh>
    <phoneticPr fontId="1"/>
  </si>
  <si>
    <t>①世帯人数</t>
    <rPh sb="1" eb="3">
      <t>セタイ</t>
    </rPh>
    <rPh sb="3" eb="5">
      <t>ニンズウ</t>
    </rPh>
    <phoneticPr fontId="1"/>
  </si>
  <si>
    <t>家賃額</t>
    <rPh sb="0" eb="2">
      <t>ヤチン</t>
    </rPh>
    <rPh sb="2" eb="3">
      <t>ガク</t>
    </rPh>
    <phoneticPr fontId="1"/>
  </si>
  <si>
    <t>収入基準額</t>
    <rPh sb="0" eb="2">
      <t>シュウニュウ</t>
    </rPh>
    <rPh sb="2" eb="4">
      <t>キジュン</t>
    </rPh>
    <rPh sb="4" eb="5">
      <t>ガク</t>
    </rPh>
    <phoneticPr fontId="1"/>
  </si>
  <si>
    <t>円</t>
    <rPh sb="0" eb="1">
      <t>エン</t>
    </rPh>
    <phoneticPr fontId="1"/>
  </si>
  <si>
    <t>下記の①～③</t>
    <rPh sb="0" eb="2">
      <t>カキ</t>
    </rPh>
    <phoneticPr fontId="1"/>
  </si>
  <si>
    <t>👈必ず世帯全員の合計月収入金額を入力してください。</t>
    <rPh sb="2" eb="3">
      <t>カナラ</t>
    </rPh>
    <rPh sb="4" eb="6">
      <t>セタイ</t>
    </rPh>
    <rPh sb="6" eb="8">
      <t>ゼンイン</t>
    </rPh>
    <rPh sb="9" eb="11">
      <t>ゴウケイ</t>
    </rPh>
    <rPh sb="11" eb="12">
      <t>ツキ</t>
    </rPh>
    <rPh sb="12" eb="14">
      <t>シュウニュウ</t>
    </rPh>
    <rPh sb="14" eb="15">
      <t>キン</t>
    </rPh>
    <rPh sb="15" eb="16">
      <t>ガク</t>
    </rPh>
    <rPh sb="17" eb="19">
      <t>ニュウリョク</t>
    </rPh>
    <phoneticPr fontId="1"/>
  </si>
  <si>
    <t>に入力してください。</t>
    <phoneticPr fontId="1"/>
  </si>
  <si>
    <r>
      <t>※収入は、給付金を申請する月の月収で計算してください。
　申請日以降、申請月末日までに振り込まれる予定の収入も加えてください。
※</t>
    </r>
    <r>
      <rPr>
        <u/>
        <sz val="11"/>
        <color theme="1"/>
        <rFont val="游ゴシック"/>
        <family val="3"/>
        <charset val="128"/>
        <scheme val="minor"/>
      </rPr>
      <t>給与の場合、交通費を除いた総収入</t>
    </r>
    <r>
      <rPr>
        <sz val="11"/>
        <color theme="1"/>
        <rFont val="游ゴシック"/>
        <family val="3"/>
        <charset val="128"/>
        <scheme val="minor"/>
      </rPr>
      <t>です。
　</t>
    </r>
    <r>
      <rPr>
        <u/>
        <sz val="11"/>
        <color theme="1"/>
        <rFont val="游ゴシック"/>
        <family val="3"/>
        <charset val="128"/>
        <scheme val="minor"/>
      </rPr>
      <t>年金などの公的給付の場合は、介護保険料や社会保険料等を含んだ総収入</t>
    </r>
    <r>
      <rPr>
        <sz val="11"/>
        <color theme="1"/>
        <rFont val="游ゴシック"/>
        <family val="3"/>
        <charset val="128"/>
        <scheme val="minor"/>
      </rPr>
      <t>です。
　複数月の金額が一括で支給される給付等については、1か月分相当額で算定します。</t>
    </r>
    <rPh sb="1" eb="3">
      <t>シュウニュウ</t>
    </rPh>
    <rPh sb="5" eb="8">
      <t>キュウフキン</t>
    </rPh>
    <rPh sb="9" eb="11">
      <t>シンセイ</t>
    </rPh>
    <rPh sb="13" eb="14">
      <t>ツキ</t>
    </rPh>
    <rPh sb="15" eb="17">
      <t>ゲッシュウ</t>
    </rPh>
    <rPh sb="18" eb="20">
      <t>ケイサン</t>
    </rPh>
    <rPh sb="29" eb="31">
      <t>シンセイ</t>
    </rPh>
    <rPh sb="31" eb="32">
      <t>ビ</t>
    </rPh>
    <rPh sb="32" eb="34">
      <t>イコウ</t>
    </rPh>
    <rPh sb="35" eb="37">
      <t>シンセイ</t>
    </rPh>
    <rPh sb="37" eb="38">
      <t>ヅキ</t>
    </rPh>
    <rPh sb="38" eb="39">
      <t>マツ</t>
    </rPh>
    <rPh sb="39" eb="40">
      <t>ヒ</t>
    </rPh>
    <rPh sb="43" eb="44">
      <t>フ</t>
    </rPh>
    <rPh sb="45" eb="46">
      <t>コ</t>
    </rPh>
    <rPh sb="49" eb="51">
      <t>ヨテイ</t>
    </rPh>
    <rPh sb="52" eb="54">
      <t>シュウニュウ</t>
    </rPh>
    <rPh sb="55" eb="56">
      <t>クワ</t>
    </rPh>
    <rPh sb="65" eb="67">
      <t>キュウヨ</t>
    </rPh>
    <rPh sb="68" eb="70">
      <t>バアイ</t>
    </rPh>
    <rPh sb="71" eb="74">
      <t>コウツウヒ</t>
    </rPh>
    <rPh sb="75" eb="76">
      <t>ノゾ</t>
    </rPh>
    <rPh sb="78" eb="81">
      <t>ソウシュウニュウ</t>
    </rPh>
    <rPh sb="90" eb="92">
      <t>コウテキ</t>
    </rPh>
    <rPh sb="92" eb="94">
      <t>キュウフ</t>
    </rPh>
    <rPh sb="95" eb="97">
      <t>バアイ</t>
    </rPh>
    <rPh sb="99" eb="101">
      <t>カイゴ</t>
    </rPh>
    <rPh sb="101" eb="104">
      <t>ホケンリョウ</t>
    </rPh>
    <rPh sb="105" eb="107">
      <t>シャカイ</t>
    </rPh>
    <rPh sb="107" eb="110">
      <t>ホケンリョウ</t>
    </rPh>
    <rPh sb="110" eb="111">
      <t>トウ</t>
    </rPh>
    <rPh sb="112" eb="113">
      <t>フク</t>
    </rPh>
    <rPh sb="115" eb="118">
      <t>ソウシュウニュウ</t>
    </rPh>
    <rPh sb="150" eb="151">
      <t>ゲツ</t>
    </rPh>
    <rPh sb="151" eb="152">
      <t>ブン</t>
    </rPh>
    <rPh sb="152" eb="154">
      <t>ソウトウ</t>
    </rPh>
    <rPh sb="154" eb="155">
      <t>ガク</t>
    </rPh>
    <phoneticPr fontId="1"/>
  </si>
  <si>
    <t>②家賃額</t>
    <rPh sb="1" eb="3">
      <t>ヤチン</t>
    </rPh>
    <rPh sb="3" eb="4">
      <t>ガク</t>
    </rPh>
    <phoneticPr fontId="1"/>
  </si>
  <si>
    <t>①世帯の人数、②住宅の家賃額、③世帯の月収額を入力すると支給概算額がわかります。</t>
    <rPh sb="1" eb="3">
      <t>セタイ</t>
    </rPh>
    <rPh sb="4" eb="6">
      <t>ニンズウ</t>
    </rPh>
    <rPh sb="8" eb="10">
      <t>ジュウタク</t>
    </rPh>
    <rPh sb="11" eb="13">
      <t>ヤチン</t>
    </rPh>
    <rPh sb="13" eb="14">
      <t>ガク</t>
    </rPh>
    <rPh sb="16" eb="18">
      <t>セタイ</t>
    </rPh>
    <rPh sb="19" eb="21">
      <t>ゲッシュウ</t>
    </rPh>
    <rPh sb="21" eb="22">
      <t>ガク</t>
    </rPh>
    <rPh sb="23" eb="25">
      <t>ニュウリョク</t>
    </rPh>
    <rPh sb="28" eb="30">
      <t>シキュウ</t>
    </rPh>
    <rPh sb="30" eb="32">
      <t>ガイサン</t>
    </rPh>
    <rPh sb="32" eb="33">
      <t>ガク</t>
    </rPh>
    <phoneticPr fontId="1"/>
  </si>
  <si>
    <t>③世帯収入額</t>
    <rPh sb="1" eb="3">
      <t>セタイ</t>
    </rPh>
    <rPh sb="3" eb="5">
      <t>シュウニュウ</t>
    </rPh>
    <rPh sb="5" eb="6">
      <t>ガク</t>
    </rPh>
    <phoneticPr fontId="1"/>
  </si>
  <si>
    <r>
      <t>※家賃額には、</t>
    </r>
    <r>
      <rPr>
        <u/>
        <sz val="11"/>
        <color theme="1"/>
        <rFont val="游ゴシック"/>
        <family val="3"/>
        <charset val="128"/>
        <scheme val="minor"/>
      </rPr>
      <t>共益費・管理費等は含みません。</t>
    </r>
    <rPh sb="1" eb="3">
      <t>ヤチン</t>
    </rPh>
    <rPh sb="3" eb="4">
      <t>ガク</t>
    </rPh>
    <rPh sb="7" eb="10">
      <t>キョウエキヒ</t>
    </rPh>
    <rPh sb="11" eb="14">
      <t>カンリヒ</t>
    </rPh>
    <rPh sb="14" eb="15">
      <t>トウ</t>
    </rPh>
    <rPh sb="16" eb="17">
      <t>フク</t>
    </rPh>
    <phoneticPr fontId="1"/>
  </si>
  <si>
    <t>※世帯収入額が収入基準額を上回る場合は支給対象になりません。</t>
    <rPh sb="1" eb="3">
      <t>セタイ</t>
    </rPh>
    <rPh sb="3" eb="5">
      <t>シュウニュウ</t>
    </rPh>
    <rPh sb="5" eb="6">
      <t>ガク</t>
    </rPh>
    <rPh sb="7" eb="9">
      <t>シュウニュウ</t>
    </rPh>
    <rPh sb="9" eb="11">
      <t>キジュン</t>
    </rPh>
    <rPh sb="11" eb="12">
      <t>ガク</t>
    </rPh>
    <rPh sb="13" eb="15">
      <t>ウワマワ</t>
    </rPh>
    <rPh sb="16" eb="18">
      <t>バアイ</t>
    </rPh>
    <rPh sb="19" eb="21">
      <t>シキュウ</t>
    </rPh>
    <rPh sb="21" eb="23">
      <t>タイショウ</t>
    </rPh>
    <phoneticPr fontId="1"/>
  </si>
  <si>
    <t>≒</t>
    <phoneticPr fontId="1"/>
  </si>
  <si>
    <t>①世帯収入額が基準額以下の場合</t>
    <phoneticPr fontId="1"/>
  </si>
  <si>
    <t>≒</t>
    <phoneticPr fontId="1"/>
  </si>
  <si>
    <t>円</t>
    <rPh sb="0" eb="1">
      <t>エン</t>
    </rPh>
    <phoneticPr fontId="1"/>
  </si>
  <si>
    <t>＋</t>
    <phoneticPr fontId="1"/>
  </si>
  <si>
    <t>②世帯収入額が基準額を超える場合</t>
    <phoneticPr fontId="1"/>
  </si>
  <si>
    <t>＝</t>
    <phoneticPr fontId="1"/>
  </si>
  <si>
    <t>世帯
収入額</t>
    <rPh sb="0" eb="2">
      <t>セタイ</t>
    </rPh>
    <rPh sb="3" eb="5">
      <t>シュウニュウ</t>
    </rPh>
    <rPh sb="5" eb="6">
      <t>ガク</t>
    </rPh>
    <phoneticPr fontId="1"/>
  </si>
  <si>
    <t>※世帯収入額が基準額を超える場合、支給額は100円単位で切り上げた額となります。
※収入額にかかわらず、家賃が家賃上限額を超える部分は本人負担となります。</t>
    <rPh sb="31" eb="34">
      <t>シキュウガク</t>
    </rPh>
    <rPh sb="38" eb="39">
      <t>エン</t>
    </rPh>
    <rPh sb="39" eb="41">
      <t>タンイ</t>
    </rPh>
    <rPh sb="42" eb="43">
      <t>キ</t>
    </rPh>
    <rPh sb="44" eb="45">
      <t>ア</t>
    </rPh>
    <rPh sb="47" eb="48">
      <t>ガク</t>
    </rPh>
    <rPh sb="56" eb="58">
      <t>シュウニュウ</t>
    </rPh>
    <rPh sb="58" eb="59">
      <t>ガク</t>
    </rPh>
    <rPh sb="66" eb="68">
      <t>ヤチン</t>
    </rPh>
    <rPh sb="69" eb="71">
      <t>ヤチン</t>
    </rPh>
    <rPh sb="71" eb="73">
      <t>ジョウゲン</t>
    </rPh>
    <rPh sb="73" eb="74">
      <t>ガク</t>
    </rPh>
    <rPh sb="75" eb="76">
      <t>コブブンホンニンフタン</t>
    </rPh>
    <phoneticPr fontId="1"/>
  </si>
  <si>
    <t>※支給額は家賃上限額が上限となります。</t>
    <rPh sb="1" eb="4">
      <t>シキュウガク</t>
    </rPh>
    <rPh sb="5" eb="7">
      <t>ヤチン</t>
    </rPh>
    <rPh sb="9" eb="10">
      <t>ガク</t>
    </rPh>
    <rPh sb="11" eb="13">
      <t>ジョウゲン</t>
    </rPh>
    <phoneticPr fontId="1"/>
  </si>
  <si>
    <t>令和8年4月改正版</t>
    <phoneticPr fontId="1"/>
  </si>
  <si>
    <t>「住居確保給付金（家賃補助）」の支給概算額の計算シート(成田市)</t>
    <rPh sb="1" eb="3">
      <t>ジュウキョ</t>
    </rPh>
    <rPh sb="3" eb="5">
      <t>カクホ</t>
    </rPh>
    <rPh sb="5" eb="8">
      <t>キュウフキン</t>
    </rPh>
    <rPh sb="9" eb="13">
      <t>ヤチンホジョ</t>
    </rPh>
    <rPh sb="16" eb="18">
      <t>シキュウ</t>
    </rPh>
    <rPh sb="18" eb="20">
      <t>ガイサン</t>
    </rPh>
    <rPh sb="20" eb="21">
      <t>ガク</t>
    </rPh>
    <rPh sb="22" eb="24">
      <t>ケイサン</t>
    </rPh>
    <rPh sb="28" eb="31">
      <t>ナリタシ</t>
    </rPh>
    <phoneticPr fontId="1"/>
  </si>
  <si>
    <t>■資産要件</t>
    <rPh sb="1" eb="3">
      <t>シサン</t>
    </rPh>
    <rPh sb="3" eb="5">
      <t>ヨウケン</t>
    </rPh>
    <phoneticPr fontId="1"/>
  </si>
  <si>
    <t>判定</t>
    <rPh sb="0" eb="2">
      <t>ハンテイ</t>
    </rPh>
    <phoneticPr fontId="1"/>
  </si>
  <si>
    <t>金融資産</t>
    <rPh sb="0" eb="4">
      <t>キンユウシサン</t>
    </rPh>
    <phoneticPr fontId="1"/>
  </si>
  <si>
    <t>金額</t>
    <rPh sb="0" eb="2">
      <t>キンガク</t>
    </rPh>
    <phoneticPr fontId="1"/>
  </si>
  <si>
    <t>■収入要件（世帯収入額）</t>
    <rPh sb="1" eb="5">
      <t>シュウニュウヨウケン</t>
    </rPh>
    <rPh sb="6" eb="8">
      <t>セタイ</t>
    </rPh>
    <rPh sb="8" eb="11">
      <t>シュウニュウガク</t>
    </rPh>
    <phoneticPr fontId="1"/>
  </si>
  <si>
    <t>項目</t>
    <rPh sb="0" eb="2">
      <t>コウモク</t>
    </rPh>
    <phoneticPr fontId="1"/>
  </si>
  <si>
    <t>金融機関等</t>
    <rPh sb="0" eb="4">
      <t>キンユウキカン</t>
    </rPh>
    <rPh sb="4" eb="5">
      <t>ナド</t>
    </rPh>
    <phoneticPr fontId="1"/>
  </si>
  <si>
    <t>「住居確保給付金（家賃補助）」の資産・収入要件の確認シート(成田市)</t>
    <rPh sb="1" eb="3">
      <t>ジュウキョ</t>
    </rPh>
    <rPh sb="3" eb="5">
      <t>カクホ</t>
    </rPh>
    <rPh sb="5" eb="8">
      <t>キュウフキン</t>
    </rPh>
    <rPh sb="9" eb="13">
      <t>ヤチンホジョ</t>
    </rPh>
    <rPh sb="16" eb="18">
      <t>シサン</t>
    </rPh>
    <rPh sb="19" eb="23">
      <t>シュウニュウヨウケン</t>
    </rPh>
    <rPh sb="23" eb="24">
      <t>サンガク</t>
    </rPh>
    <rPh sb="24" eb="26">
      <t>カクニン</t>
    </rPh>
    <rPh sb="30" eb="33">
      <t>ナリタシ</t>
    </rPh>
    <phoneticPr fontId="1"/>
  </si>
  <si>
    <t>預貯金等</t>
    <rPh sb="0" eb="4">
      <t>ヨチョキンナド</t>
    </rPh>
    <phoneticPr fontId="1"/>
  </si>
  <si>
    <t>①金融資産の内訳</t>
    <rPh sb="1" eb="3">
      <t>キンユウ</t>
    </rPh>
    <rPh sb="3" eb="5">
      <t>シサン</t>
    </rPh>
    <rPh sb="6" eb="8">
      <t>ウチワケ</t>
    </rPh>
    <phoneticPr fontId="1"/>
  </si>
  <si>
    <t>資産上限額</t>
    <rPh sb="0" eb="2">
      <t>シサン</t>
    </rPh>
    <rPh sb="2" eb="5">
      <t>ジョウゲンガク</t>
    </rPh>
    <phoneticPr fontId="1"/>
  </si>
  <si>
    <t>算定収入額</t>
    <rPh sb="0" eb="2">
      <t>サンテイ</t>
    </rPh>
    <rPh sb="2" eb="4">
      <t>シュウニュウ</t>
    </rPh>
    <rPh sb="4" eb="5">
      <t>ガク</t>
    </rPh>
    <phoneticPr fontId="1"/>
  </si>
  <si>
    <t>※給与や年金は控除前の支給額で入力すること。</t>
    <rPh sb="1" eb="3">
      <t>キュウヨ</t>
    </rPh>
    <rPh sb="4" eb="6">
      <t>ネンキン</t>
    </rPh>
    <rPh sb="7" eb="10">
      <t>コウジョマエ</t>
    </rPh>
    <rPh sb="11" eb="14">
      <t>シキュウガク</t>
    </rPh>
    <rPh sb="15" eb="17">
      <t>ニュウリョク</t>
    </rPh>
    <phoneticPr fontId="1"/>
  </si>
  <si>
    <t>②算定対象収入の内訳（1カ月あたり）</t>
    <rPh sb="1" eb="3">
      <t>サンテイ</t>
    </rPh>
    <rPh sb="3" eb="5">
      <t>タイショウ</t>
    </rPh>
    <rPh sb="5" eb="7">
      <t>シュウニュウ</t>
    </rPh>
    <rPh sb="8" eb="10">
      <t>ウチワケ</t>
    </rPh>
    <phoneticPr fontId="1"/>
  </si>
  <si>
    <t>①資産の内訳、②算定対象収入の内訳を入力すると、可否がわかります。</t>
    <rPh sb="1" eb="3">
      <t>シサン</t>
    </rPh>
    <rPh sb="4" eb="6">
      <t>ウチワケ</t>
    </rPh>
    <rPh sb="18" eb="20">
      <t>ニュウリョク</t>
    </rPh>
    <rPh sb="24" eb="26">
      <t>カヒ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</si>
</sst>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176" fontId="2" fillId="5" borderId="1" xfId="0" applyNumberFormat="1" applyFont="1" applyFill="1" applyBorder="1">
      <alignment vertical="center"/>
    </xf>
    <xf numFmtId="176" fontId="2" fillId="3" borderId="0" xfId="0" applyNumberFormat="1" applyFont="1" applyFill="1">
      <alignment vertical="center"/>
    </xf>
    <xf numFmtId="176" fontId="2" fillId="6" borderId="1" xfId="0" applyNumberFormat="1" applyFont="1" applyFill="1" applyBorder="1">
      <alignment vertical="center"/>
    </xf>
    <xf numFmtId="0" fontId="4" fillId="7" borderId="0" xfId="0" applyFont="1" applyFill="1" applyAlignment="1">
      <alignment horizontal="center" vertical="center"/>
    </xf>
    <xf numFmtId="0" fontId="5" fillId="3" borderId="0" xfId="0" applyFont="1" applyFill="1">
      <alignment vertical="center"/>
    </xf>
    <xf numFmtId="0" fontId="5" fillId="4" borderId="1" xfId="0" applyFont="1" applyFill="1" applyBorder="1">
      <alignment vertical="center"/>
    </xf>
    <xf numFmtId="0" fontId="5" fillId="3" borderId="0" xfId="0" applyFont="1" applyFill="1" applyAlignment="1">
      <alignment vertical="center" wrapText="1"/>
    </xf>
    <xf numFmtId="0" fontId="5" fillId="7" borderId="0" xfId="0" applyFont="1" applyFill="1">
      <alignment vertical="center"/>
    </xf>
    <xf numFmtId="0" fontId="3" fillId="7" borderId="0" xfId="0" applyFont="1" applyFill="1">
      <alignment vertical="center"/>
    </xf>
    <xf numFmtId="176" fontId="6" fillId="5" borderId="0" xfId="0" applyNumberFormat="1" applyFont="1" applyFill="1" applyAlignment="1">
      <alignment horizontal="center" vertical="center"/>
    </xf>
    <xf numFmtId="176" fontId="6" fillId="4" borderId="0" xfId="0" applyNumberFormat="1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7" fillId="7" borderId="0" xfId="0" applyFont="1" applyFill="1">
      <alignment vertical="center"/>
    </xf>
    <xf numFmtId="0" fontId="8" fillId="3" borderId="0" xfId="0" applyFont="1" applyFill="1">
      <alignment vertical="center"/>
    </xf>
    <xf numFmtId="0" fontId="2" fillId="3" borderId="0" xfId="0" applyFont="1" applyFill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6" fillId="3" borderId="0" xfId="0" applyFont="1" applyFill="1">
      <alignment vertical="center"/>
    </xf>
    <xf numFmtId="0" fontId="5" fillId="6" borderId="0" xfId="0" applyFont="1" applyFill="1">
      <alignment vertical="center"/>
    </xf>
    <xf numFmtId="0" fontId="3" fillId="6" borderId="0" xfId="0" applyFont="1" applyFill="1">
      <alignment vertical="center"/>
    </xf>
    <xf numFmtId="176" fontId="10" fillId="0" borderId="0" xfId="0" applyNumberFormat="1" applyFont="1" applyAlignment="1">
      <alignment horizontal="center" vertical="center" wrapText="1"/>
    </xf>
    <xf numFmtId="0" fontId="5" fillId="8" borderId="0" xfId="0" applyFont="1" applyFill="1">
      <alignment vertical="center"/>
    </xf>
    <xf numFmtId="0" fontId="6" fillId="7" borderId="0" xfId="0" applyFont="1" applyFill="1" applyAlignment="1">
      <alignment horizontal="center" vertical="center" wrapText="1"/>
    </xf>
    <xf numFmtId="49" fontId="4" fillId="7" borderId="0" xfId="0" applyNumberFormat="1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 wrapText="1"/>
    </xf>
    <xf numFmtId="176" fontId="2" fillId="2" borderId="1" xfId="0" applyNumberFormat="1" applyFont="1" applyFill="1" applyBorder="1">
      <alignment vertical="center"/>
    </xf>
    <xf numFmtId="0" fontId="2" fillId="9" borderId="0" xfId="0" applyFont="1" applyFill="1" applyAlignment="1">
      <alignment horizontal="center" vertical="center"/>
    </xf>
    <xf numFmtId="0" fontId="5" fillId="9" borderId="0" xfId="0" applyFont="1" applyFill="1">
      <alignment vertical="center"/>
    </xf>
    <xf numFmtId="0" fontId="7" fillId="7" borderId="0" xfId="0" applyFont="1" applyFill="1" applyAlignment="1">
      <alignment horizontal="center" vertical="center"/>
    </xf>
    <xf numFmtId="176" fontId="2" fillId="4" borderId="1" xfId="0" applyNumberFormat="1" applyFon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11" fillId="7" borderId="0" xfId="0" applyFont="1" applyFill="1">
      <alignment vertical="center"/>
    </xf>
    <xf numFmtId="0" fontId="11" fillId="4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38" fontId="0" fillId="0" borderId="0" xfId="1" applyFont="1">
      <alignment vertical="center"/>
    </xf>
    <xf numFmtId="38" fontId="0" fillId="0" borderId="0" xfId="1" applyFont="1" applyBorder="1">
      <alignment vertical="center"/>
    </xf>
    <xf numFmtId="0" fontId="5" fillId="3" borderId="0" xfId="0" applyFont="1" applyFill="1" applyAlignment="1">
      <alignment horizontal="right" vertical="center"/>
    </xf>
    <xf numFmtId="0" fontId="2" fillId="0" borderId="19" xfId="0" applyFont="1" applyBorder="1">
      <alignment vertical="center"/>
    </xf>
    <xf numFmtId="176" fontId="5" fillId="0" borderId="19" xfId="0" applyNumberFormat="1" applyFont="1" applyBorder="1" applyProtection="1">
      <alignment vertical="center"/>
      <protection locked="0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/>
    </xf>
    <xf numFmtId="176" fontId="5" fillId="0" borderId="0" xfId="0" applyNumberFormat="1" applyFont="1" applyProtection="1">
      <alignment vertical="center"/>
      <protection locked="0"/>
    </xf>
    <xf numFmtId="0" fontId="2" fillId="6" borderId="1" xfId="0" applyFont="1" applyFill="1" applyBorder="1" applyAlignment="1">
      <alignment horizontal="center" vertical="center"/>
    </xf>
    <xf numFmtId="38" fontId="0" fillId="5" borderId="1" xfId="1" applyFont="1" applyFill="1" applyBorder="1">
      <alignment vertical="center"/>
    </xf>
    <xf numFmtId="0" fontId="7" fillId="10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38" fontId="0" fillId="4" borderId="9" xfId="1" applyFont="1" applyFill="1" applyBorder="1">
      <alignment vertical="center"/>
    </xf>
    <xf numFmtId="38" fontId="0" fillId="4" borderId="10" xfId="1" applyFont="1" applyFill="1" applyBorder="1">
      <alignment vertical="center"/>
    </xf>
    <xf numFmtId="0" fontId="0" fillId="4" borderId="9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11" xfId="0" applyFill="1" applyBorder="1">
      <alignment vertical="center"/>
    </xf>
    <xf numFmtId="0" fontId="0" fillId="4" borderId="12" xfId="0" applyFill="1" applyBorder="1">
      <alignment vertical="center"/>
    </xf>
    <xf numFmtId="38" fontId="0" fillId="4" borderId="13" xfId="1" applyFont="1" applyFill="1" applyBorder="1">
      <alignment vertical="center"/>
    </xf>
    <xf numFmtId="38" fontId="0" fillId="4" borderId="14" xfId="1" applyFont="1" applyFill="1" applyBorder="1">
      <alignment vertical="center"/>
    </xf>
    <xf numFmtId="0" fontId="0" fillId="4" borderId="13" xfId="0" applyFill="1" applyBorder="1">
      <alignment vertical="center"/>
    </xf>
    <xf numFmtId="0" fontId="0" fillId="4" borderId="14" xfId="0" applyFill="1" applyBorder="1">
      <alignment vertical="center"/>
    </xf>
    <xf numFmtId="0" fontId="0" fillId="4" borderId="15" xfId="0" applyFill="1" applyBorder="1">
      <alignment vertical="center"/>
    </xf>
    <xf numFmtId="0" fontId="0" fillId="4" borderId="16" xfId="0" applyFill="1" applyBorder="1">
      <alignment vertical="center"/>
    </xf>
    <xf numFmtId="38" fontId="0" fillId="4" borderId="17" xfId="1" applyFont="1" applyFill="1" applyBorder="1">
      <alignment vertical="center"/>
    </xf>
    <xf numFmtId="38" fontId="0" fillId="4" borderId="18" xfId="1" applyFont="1" applyFill="1" applyBorder="1">
      <alignment vertical="center"/>
    </xf>
    <xf numFmtId="0" fontId="0" fillId="4" borderId="17" xfId="0" applyFill="1" applyBorder="1">
      <alignment vertical="center"/>
    </xf>
    <xf numFmtId="0" fontId="0" fillId="4" borderId="18" xfId="0" applyFill="1" applyBorder="1">
      <alignment vertical="center"/>
    </xf>
    <xf numFmtId="0" fontId="0" fillId="4" borderId="7" xfId="0" applyFill="1" applyBorder="1" applyAlignment="1">
      <alignment vertical="center" shrinkToFit="1"/>
    </xf>
    <xf numFmtId="0" fontId="0" fillId="4" borderId="8" xfId="0" applyFill="1" applyBorder="1" applyAlignment="1">
      <alignment vertical="center" shrinkToFit="1"/>
    </xf>
    <xf numFmtId="0" fontId="0" fillId="4" borderId="11" xfId="0" applyFill="1" applyBorder="1" applyAlignment="1">
      <alignment vertical="center" shrinkToFit="1"/>
    </xf>
    <xf numFmtId="0" fontId="0" fillId="4" borderId="12" xfId="0" applyFill="1" applyBorder="1" applyAlignment="1">
      <alignment vertical="center" shrinkToFit="1"/>
    </xf>
    <xf numFmtId="0" fontId="2" fillId="10" borderId="0" xfId="0" applyFont="1" applyFill="1" applyAlignment="1">
      <alignment horizontal="center" vertical="center"/>
    </xf>
    <xf numFmtId="0" fontId="0" fillId="4" borderId="15" xfId="0" applyFill="1" applyBorder="1" applyAlignment="1">
      <alignment vertical="center" shrinkToFit="1"/>
    </xf>
    <xf numFmtId="0" fontId="0" fillId="4" borderId="16" xfId="0" applyFill="1" applyBorder="1" applyAlignment="1">
      <alignment vertical="center" shrinkToFit="1"/>
    </xf>
  </cellXfs>
  <cellStyles count="2">
    <cellStyle name="桁区切り 2" xfId="1" xr:uid="{EC125C67-FA9D-47C4-AB2F-8A3B805E8660}"/>
    <cellStyle name="標準" xfId="0" builtinId="0"/>
  </cellStyles>
  <dxfs count="8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F6B6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L44"/>
  <sheetViews>
    <sheetView tabSelected="1" view="pageBreakPreview" zoomScale="85" zoomScaleNormal="100" zoomScaleSheetLayoutView="85" workbookViewId="0">
      <selection activeCell="D9" sqref="D9"/>
    </sheetView>
  </sheetViews>
  <sheetFormatPr defaultColWidth="9" defaultRowHeight="18" x14ac:dyDescent="0.55000000000000004"/>
  <cols>
    <col min="1" max="1" width="2.58203125" style="8" customWidth="1"/>
    <col min="2" max="2" width="1.08203125" style="8" customWidth="1"/>
    <col min="3" max="3" width="12.58203125" style="8" customWidth="1"/>
    <col min="4" max="4" width="9.58203125" style="8" customWidth="1"/>
    <col min="5" max="5" width="4.58203125" style="8" customWidth="1"/>
    <col min="6" max="6" width="14.58203125" style="8" customWidth="1"/>
    <col min="7" max="7" width="12.58203125" style="8" customWidth="1"/>
    <col min="8" max="8" width="9.58203125" style="8" customWidth="1"/>
    <col min="9" max="9" width="5.58203125" style="8" customWidth="1"/>
    <col min="10" max="10" width="9.83203125" style="8" bestFit="1" customWidth="1"/>
    <col min="11" max="11" width="9" style="8"/>
    <col min="12" max="12" width="1.08203125" style="8" customWidth="1"/>
    <col min="13" max="13" width="2.83203125" style="8" customWidth="1"/>
    <col min="14" max="16384" width="9" style="8"/>
  </cols>
  <sheetData>
    <row r="2" spans="2:12" ht="22.5" x14ac:dyDescent="0.55000000000000004">
      <c r="B2" s="30"/>
      <c r="C2" s="53" t="s">
        <v>39</v>
      </c>
      <c r="D2" s="53"/>
      <c r="E2" s="53"/>
      <c r="F2" s="53"/>
      <c r="G2" s="53"/>
      <c r="H2" s="53"/>
      <c r="I2" s="53"/>
      <c r="J2" s="53"/>
      <c r="K2" s="53"/>
      <c r="L2" s="29"/>
    </row>
    <row r="3" spans="2:12" x14ac:dyDescent="0.55000000000000004">
      <c r="J3" s="8" t="s">
        <v>38</v>
      </c>
    </row>
    <row r="4" spans="2:12" ht="14.25" customHeight="1" x14ac:dyDescent="0.55000000000000004"/>
    <row r="5" spans="2:12" ht="20" x14ac:dyDescent="0.55000000000000004">
      <c r="C5" s="20" t="s">
        <v>24</v>
      </c>
      <c r="D5" s="1"/>
      <c r="E5" s="1"/>
      <c r="F5" s="1"/>
      <c r="G5" s="1"/>
      <c r="H5" s="1"/>
      <c r="I5" s="1"/>
    </row>
    <row r="6" spans="2:12" ht="19.5" customHeight="1" x14ac:dyDescent="0.55000000000000004">
      <c r="C6" s="1"/>
      <c r="D6" s="1"/>
      <c r="E6" s="1"/>
      <c r="F6" s="1"/>
      <c r="G6" s="1"/>
      <c r="H6" s="1"/>
      <c r="I6" s="1"/>
    </row>
    <row r="7" spans="2:12" x14ac:dyDescent="0.55000000000000004">
      <c r="C7" s="1" t="s">
        <v>19</v>
      </c>
      <c r="D7" s="9"/>
      <c r="E7" s="1" t="s">
        <v>21</v>
      </c>
      <c r="G7" s="1"/>
      <c r="H7" s="5"/>
    </row>
    <row r="8" spans="2:12" ht="17.25" customHeight="1" x14ac:dyDescent="0.55000000000000004"/>
    <row r="9" spans="2:12" x14ac:dyDescent="0.55000000000000004">
      <c r="C9" s="2" t="s">
        <v>15</v>
      </c>
      <c r="D9" s="32"/>
      <c r="E9" s="8" t="s">
        <v>3</v>
      </c>
      <c r="G9" s="2" t="s">
        <v>0</v>
      </c>
      <c r="H9" s="4">
        <f>IF(D9="",0,VLOOKUP(D9,収入限度額表!B3:E12,3,))</f>
        <v>0</v>
      </c>
      <c r="I9" s="8" t="s">
        <v>4</v>
      </c>
    </row>
    <row r="10" spans="2:12" ht="4.5" customHeight="1" x14ac:dyDescent="0.55000000000000004">
      <c r="C10" s="1"/>
      <c r="D10" s="5"/>
      <c r="G10" s="1"/>
      <c r="H10" s="5"/>
    </row>
    <row r="11" spans="2:12" x14ac:dyDescent="0.55000000000000004">
      <c r="C11" s="8" t="s">
        <v>2</v>
      </c>
    </row>
    <row r="13" spans="2:12" x14ac:dyDescent="0.55000000000000004">
      <c r="C13" s="2" t="s">
        <v>23</v>
      </c>
      <c r="D13" s="32"/>
      <c r="E13" s="8" t="s">
        <v>4</v>
      </c>
      <c r="G13" s="2" t="s">
        <v>5</v>
      </c>
      <c r="H13" s="4">
        <f>IF(D9="",0,VLOOKUP(D9,収入限度額表!B3:E12,2,))</f>
        <v>0</v>
      </c>
      <c r="I13" s="8" t="s">
        <v>4</v>
      </c>
    </row>
    <row r="14" spans="2:12" ht="4.5" customHeight="1" x14ac:dyDescent="0.55000000000000004">
      <c r="C14" s="1"/>
      <c r="D14" s="5"/>
      <c r="G14" s="1"/>
      <c r="H14" s="5"/>
    </row>
    <row r="15" spans="2:12" ht="37.5" customHeight="1" x14ac:dyDescent="0.55000000000000004">
      <c r="C15" s="54" t="s">
        <v>26</v>
      </c>
      <c r="D15" s="54"/>
      <c r="E15" s="54"/>
      <c r="G15" s="54" t="s">
        <v>7</v>
      </c>
      <c r="H15" s="54"/>
      <c r="I15" s="54"/>
      <c r="J15" s="54"/>
    </row>
    <row r="17" spans="2:12" x14ac:dyDescent="0.55000000000000004">
      <c r="C17" s="2" t="s">
        <v>25</v>
      </c>
      <c r="D17" s="32"/>
      <c r="E17" s="8" t="s">
        <v>4</v>
      </c>
      <c r="F17" s="17" t="s">
        <v>20</v>
      </c>
    </row>
    <row r="18" spans="2:12" ht="4.5" customHeight="1" x14ac:dyDescent="0.55000000000000004">
      <c r="C18" s="1"/>
      <c r="D18" s="5"/>
      <c r="F18" s="17"/>
    </row>
    <row r="19" spans="2:12" ht="93.75" customHeight="1" x14ac:dyDescent="0.55000000000000004">
      <c r="C19" s="54" t="s">
        <v>22</v>
      </c>
      <c r="D19" s="54"/>
      <c r="E19" s="54"/>
      <c r="F19" s="54"/>
      <c r="G19" s="54"/>
      <c r="H19" s="54"/>
      <c r="I19" s="54"/>
      <c r="J19" s="54"/>
    </row>
    <row r="20" spans="2:12" ht="13.5" customHeight="1" x14ac:dyDescent="0.55000000000000004">
      <c r="C20" s="10"/>
      <c r="D20" s="10"/>
      <c r="E20" s="10"/>
      <c r="F20" s="10"/>
      <c r="G20" s="10"/>
      <c r="H20" s="10"/>
      <c r="I20" s="10"/>
      <c r="J20" s="10"/>
    </row>
    <row r="21" spans="2:12" ht="18.75" customHeight="1" x14ac:dyDescent="0.55000000000000004">
      <c r="C21" s="2" t="s">
        <v>17</v>
      </c>
      <c r="D21" s="6" t="str">
        <f>IF(OR(ISBLANK(D9),ISBLANK(D13)),"",MIN(H9+H13,H9+D13))</f>
        <v/>
      </c>
      <c r="E21" s="8" t="s">
        <v>18</v>
      </c>
      <c r="F21" s="10" t="str">
        <f>IF(OR(ISBLANK(C7),ISBLANK(C10),ISBLANK(C13)),"",IF(C13&gt;MIN(G7+G10,G7+C10),"対象外です",""))</f>
        <v/>
      </c>
      <c r="G21" s="10"/>
      <c r="H21" s="10"/>
      <c r="I21" s="10"/>
      <c r="J21" s="10"/>
    </row>
    <row r="22" spans="2:12" ht="4.5" customHeight="1" x14ac:dyDescent="0.55000000000000004">
      <c r="C22" s="1"/>
      <c r="D22" s="5"/>
      <c r="F22" s="10"/>
      <c r="G22" s="10"/>
      <c r="H22" s="10"/>
      <c r="I22" s="10"/>
      <c r="J22" s="10"/>
    </row>
    <row r="23" spans="2:12" ht="18.75" customHeight="1" x14ac:dyDescent="0.55000000000000004">
      <c r="C23" s="54" t="s">
        <v>27</v>
      </c>
      <c r="D23" s="54"/>
      <c r="E23" s="54"/>
      <c r="F23" s="54"/>
      <c r="G23" s="54"/>
      <c r="H23" s="54"/>
      <c r="I23" s="54"/>
      <c r="J23" s="10"/>
    </row>
    <row r="24" spans="2:12" x14ac:dyDescent="0.55000000000000004">
      <c r="C24" s="10"/>
      <c r="D24" s="10"/>
      <c r="E24" s="10"/>
      <c r="F24" s="10"/>
      <c r="G24" s="10"/>
      <c r="H24" s="10"/>
      <c r="I24" s="10"/>
      <c r="J24" s="10"/>
    </row>
    <row r="25" spans="2:12" ht="18.75" customHeight="1" x14ac:dyDescent="0.55000000000000004">
      <c r="C25" s="3" t="s">
        <v>14</v>
      </c>
      <c r="D25" s="28" t="str">
        <f>IF(OR(ISBLANK(D9),ISBLANK(D13),ISBLANK(D17)),"",IF(D17&gt;MIN(H9+H13,H9+D13),0,IF(D17&lt;=H9,MIN(D13,H13),MIN(ROUNDUP(D13+H9-D17,-2),H13))))</f>
        <v/>
      </c>
      <c r="E25" s="10" t="s">
        <v>4</v>
      </c>
      <c r="F25" s="10"/>
      <c r="G25" s="3" t="s">
        <v>6</v>
      </c>
      <c r="H25" s="28" t="str">
        <f>IF(OR(ISBLANK(D9),ISBLANK(D13),ISBLANK(D17)),"",IF(D13-D25&lt;0,0,D13-D25))</f>
        <v/>
      </c>
      <c r="I25" s="10" t="s">
        <v>4</v>
      </c>
      <c r="J25" s="10"/>
    </row>
    <row r="26" spans="2:12" ht="18.75" customHeight="1" x14ac:dyDescent="0.55000000000000004">
      <c r="C26" s="18"/>
      <c r="D26" s="23" t="str">
        <f>IF(OR(ISBLANK(D9),ISBLANK(D13),ISBLANK(D17)),"",IF(D17&gt;MIN(H9+H13,H9+D13),"対象外です",""))</f>
        <v/>
      </c>
      <c r="E26" s="10"/>
      <c r="F26" s="10"/>
      <c r="G26" s="18"/>
      <c r="H26" s="19"/>
      <c r="I26" s="10"/>
      <c r="J26" s="10"/>
    </row>
    <row r="27" spans="2:12" ht="37.5" customHeight="1" x14ac:dyDescent="0.55000000000000004">
      <c r="C27" s="54" t="s">
        <v>36</v>
      </c>
      <c r="D27" s="54"/>
      <c r="E27" s="54"/>
      <c r="F27" s="54"/>
      <c r="G27" s="54"/>
      <c r="H27" s="54"/>
      <c r="I27" s="54"/>
      <c r="J27" s="54"/>
    </row>
    <row r="28" spans="2:12" ht="15.75" customHeight="1" x14ac:dyDescent="0.55000000000000004">
      <c r="C28" s="10"/>
      <c r="D28" s="10"/>
      <c r="E28" s="10"/>
      <c r="F28" s="10"/>
      <c r="G28" s="10"/>
      <c r="H28" s="10"/>
      <c r="I28" s="10"/>
      <c r="J28" s="10"/>
    </row>
    <row r="29" spans="2:12" ht="7.5" customHeight="1" x14ac:dyDescent="0.55000000000000004">
      <c r="B29" s="24"/>
      <c r="C29" s="21"/>
      <c r="D29" s="21"/>
      <c r="E29" s="21"/>
      <c r="F29" s="21"/>
      <c r="G29" s="21"/>
      <c r="H29" s="21"/>
      <c r="I29" s="21"/>
      <c r="J29" s="21"/>
      <c r="K29" s="21"/>
      <c r="L29" s="24"/>
    </row>
    <row r="30" spans="2:12" ht="22.5" x14ac:dyDescent="0.55000000000000004">
      <c r="B30" s="21"/>
      <c r="C30" s="31" t="s">
        <v>8</v>
      </c>
      <c r="D30" s="11"/>
      <c r="E30" s="11"/>
      <c r="F30" s="11"/>
      <c r="G30" s="11"/>
      <c r="H30" s="11"/>
      <c r="I30" s="11"/>
      <c r="J30" s="11"/>
      <c r="K30" s="11"/>
      <c r="L30" s="21"/>
    </row>
    <row r="31" spans="2:12" ht="20" x14ac:dyDescent="0.55000000000000004">
      <c r="B31" s="21"/>
      <c r="C31" s="35" t="s">
        <v>29</v>
      </c>
      <c r="D31" s="11"/>
      <c r="E31" s="11"/>
      <c r="F31" s="11"/>
      <c r="G31" s="11"/>
      <c r="H31" s="11"/>
      <c r="I31" s="11"/>
      <c r="J31" s="11"/>
      <c r="K31" s="11"/>
      <c r="L31" s="21"/>
    </row>
    <row r="32" spans="2:12" ht="26.5" x14ac:dyDescent="0.55000000000000004">
      <c r="B32" s="21"/>
      <c r="C32" s="16"/>
      <c r="D32" s="37" t="s">
        <v>9</v>
      </c>
      <c r="E32" s="26" t="s">
        <v>34</v>
      </c>
      <c r="F32" s="36" t="s">
        <v>16</v>
      </c>
      <c r="G32" s="11"/>
      <c r="H32" s="11"/>
      <c r="I32" s="11"/>
      <c r="J32" s="11"/>
      <c r="K32" s="11"/>
      <c r="L32" s="21"/>
    </row>
    <row r="33" spans="2:12" x14ac:dyDescent="0.55000000000000004">
      <c r="B33" s="21"/>
      <c r="C33" s="11"/>
      <c r="D33" s="11"/>
      <c r="E33" s="11"/>
      <c r="F33" s="11"/>
      <c r="G33" s="11"/>
      <c r="H33" s="11"/>
      <c r="I33" s="11"/>
      <c r="J33" s="11"/>
      <c r="K33" s="11"/>
      <c r="L33" s="21"/>
    </row>
    <row r="34" spans="2:12" ht="26.5" x14ac:dyDescent="0.55000000000000004">
      <c r="B34" s="21"/>
      <c r="C34" s="16"/>
      <c r="D34" s="25"/>
      <c r="E34" s="7" t="s">
        <v>30</v>
      </c>
      <c r="F34" s="27" t="str">
        <f>IF(OR(ISBLANK(D9),ISBLANK(D13),ISBLANK(D17)),"",IF(D17&lt;=H9,D25,""))</f>
        <v/>
      </c>
      <c r="G34" s="11" t="s">
        <v>31</v>
      </c>
      <c r="H34" s="11"/>
      <c r="I34" s="11"/>
      <c r="J34" s="11"/>
      <c r="K34" s="11"/>
      <c r="L34" s="21"/>
    </row>
    <row r="35" spans="2:12" x14ac:dyDescent="0.55000000000000004">
      <c r="B35" s="21"/>
      <c r="C35" s="11"/>
      <c r="D35" s="11"/>
      <c r="E35" s="11"/>
      <c r="F35" s="11" t="s">
        <v>37</v>
      </c>
      <c r="G35" s="11"/>
      <c r="H35" s="11"/>
      <c r="I35" s="11"/>
      <c r="J35" s="11"/>
      <c r="K35" s="11"/>
      <c r="L35" s="21"/>
    </row>
    <row r="36" spans="2:12" ht="20" x14ac:dyDescent="0.55000000000000004">
      <c r="B36" s="21"/>
      <c r="C36" s="35" t="s">
        <v>33</v>
      </c>
      <c r="D36" s="11"/>
      <c r="E36" s="11"/>
      <c r="F36" s="11"/>
      <c r="G36" s="11"/>
      <c r="H36" s="11"/>
      <c r="I36" s="11"/>
      <c r="J36" s="11"/>
      <c r="K36" s="11"/>
      <c r="L36" s="21"/>
    </row>
    <row r="37" spans="2:12" ht="36" x14ac:dyDescent="0.55000000000000004">
      <c r="B37" s="21"/>
      <c r="C37" s="11"/>
      <c r="D37" s="37" t="s">
        <v>9</v>
      </c>
      <c r="E37" s="26" t="s">
        <v>10</v>
      </c>
      <c r="F37" s="36" t="s">
        <v>16</v>
      </c>
      <c r="G37" s="26" t="s">
        <v>32</v>
      </c>
      <c r="H37" s="38" t="s">
        <v>0</v>
      </c>
      <c r="I37" s="26" t="s">
        <v>11</v>
      </c>
      <c r="J37" s="39" t="s">
        <v>35</v>
      </c>
      <c r="K37" s="12"/>
      <c r="L37" s="22"/>
    </row>
    <row r="38" spans="2:12" x14ac:dyDescent="0.55000000000000004">
      <c r="B38" s="21"/>
      <c r="C38" s="11"/>
      <c r="D38" s="11"/>
      <c r="E38" s="11"/>
      <c r="F38" s="11"/>
      <c r="G38" s="11"/>
      <c r="H38" s="11"/>
      <c r="I38" s="11"/>
      <c r="J38" s="11"/>
      <c r="K38" s="11"/>
      <c r="L38" s="21"/>
    </row>
    <row r="39" spans="2:12" ht="26.5" x14ac:dyDescent="0.55000000000000004">
      <c r="B39" s="21"/>
      <c r="C39" s="11"/>
      <c r="D39" s="11"/>
      <c r="E39" s="26" t="s">
        <v>10</v>
      </c>
      <c r="F39" s="14" t="str">
        <f>IF(OR(ISBLANK(D9),ISBLANK(D13),ISBLANK(D17)),"",IF(D17&gt;MIN(H9+H13,H9+D13),"",IF(D17&gt;H9,D13,"")))</f>
        <v/>
      </c>
      <c r="G39" s="26" t="s">
        <v>32</v>
      </c>
      <c r="H39" s="13" t="str">
        <f>IF(OR(ISBLANK(D9),ISBLANK(D13),ISBLANK(D17)),"",IF(D17&gt;MIN(H9+H13,H9+D13),"",IF(D17&gt;H9,H9,"")))</f>
        <v/>
      </c>
      <c r="I39" s="26" t="s">
        <v>11</v>
      </c>
      <c r="J39" s="14" t="str">
        <f>IF(OR(ISBLANK(D9),ISBLANK(D13),ISBLANK(D17)),"",IF(D17&gt;MIN(H9+H13,H9+D13),"",IF(D17&gt;H9,D17,"")))</f>
        <v/>
      </c>
      <c r="K39" s="11"/>
      <c r="L39" s="21"/>
    </row>
    <row r="40" spans="2:12" x14ac:dyDescent="0.55000000000000004">
      <c r="B40" s="21"/>
      <c r="C40" s="11"/>
      <c r="D40" s="11"/>
      <c r="E40" s="11"/>
      <c r="F40" s="11"/>
      <c r="G40" s="11"/>
      <c r="H40" s="11"/>
      <c r="I40" s="11"/>
      <c r="J40" s="11"/>
      <c r="K40" s="11"/>
      <c r="L40" s="21"/>
    </row>
    <row r="41" spans="2:12" ht="26.5" x14ac:dyDescent="0.55000000000000004">
      <c r="B41" s="21"/>
      <c r="C41" s="11"/>
      <c r="D41" s="11"/>
      <c r="E41" s="26" t="s">
        <v>28</v>
      </c>
      <c r="F41" s="15" t="str">
        <f>IF(OR(ISBLANK(D9),ISBLANK(D13),ISBLANK(D17)),"",IF(D17&gt;MIN(H9+H13,H9+D13),"",IF(D17&gt;H9,D25,"")))</f>
        <v/>
      </c>
      <c r="G41" s="11" t="s">
        <v>4</v>
      </c>
      <c r="H41" s="11"/>
      <c r="I41" s="11"/>
      <c r="J41" s="11"/>
      <c r="K41" s="11"/>
      <c r="L41" s="21"/>
    </row>
    <row r="42" spans="2:12" x14ac:dyDescent="0.55000000000000004">
      <c r="B42" s="21"/>
      <c r="C42" s="11"/>
      <c r="D42" s="11"/>
      <c r="E42" s="11"/>
      <c r="F42" s="11" t="s">
        <v>37</v>
      </c>
      <c r="G42" s="11"/>
      <c r="H42" s="11"/>
      <c r="I42" s="11"/>
      <c r="J42" s="11"/>
      <c r="K42" s="11"/>
      <c r="L42" s="21"/>
    </row>
    <row r="43" spans="2:12" ht="9" customHeight="1" x14ac:dyDescent="0.55000000000000004">
      <c r="B43" s="24"/>
      <c r="C43" s="21"/>
      <c r="D43" s="21"/>
      <c r="E43" s="21"/>
      <c r="F43" s="21"/>
      <c r="G43" s="21"/>
      <c r="H43" s="21"/>
      <c r="I43" s="21"/>
      <c r="J43" s="21"/>
      <c r="K43" s="21"/>
      <c r="L43" s="24"/>
    </row>
    <row r="44" spans="2:12" ht="15.75" customHeight="1" x14ac:dyDescent="0.55000000000000004"/>
  </sheetData>
  <sheetProtection algorithmName="SHA-512" hashValue="FSawaQSqdKvS9EYzfHhoU3FrXbjri+A3jUrcEeHkFjZiTq7TLG5hwvX40Sw3J6VORHxWVV18TRqpBNzoLF+qIA==" saltValue="BTfKoYlml3xr9Cq5yNY7aQ==" spinCount="100000" sheet="1" selectLockedCells="1"/>
  <mergeCells count="6">
    <mergeCell ref="C2:K2"/>
    <mergeCell ref="C23:I23"/>
    <mergeCell ref="C19:J19"/>
    <mergeCell ref="C27:J27"/>
    <mergeCell ref="C15:E15"/>
    <mergeCell ref="G15:J15"/>
  </mergeCells>
  <phoneticPr fontId="1"/>
  <conditionalFormatting sqref="C31">
    <cfRule type="expression" dxfId="7" priority="1">
      <formula>ISNUMBER($F$34)</formula>
    </cfRule>
  </conditionalFormatting>
  <conditionalFormatting sqref="C36">
    <cfRule type="expression" dxfId="6" priority="5">
      <formula>ISNUMBER($F$41)</formula>
    </cfRule>
  </conditionalFormatting>
  <conditionalFormatting sqref="D32">
    <cfRule type="expression" dxfId="5" priority="12">
      <formula>ISNUMBER($F$34)</formula>
    </cfRule>
  </conditionalFormatting>
  <conditionalFormatting sqref="D37">
    <cfRule type="expression" dxfId="4" priority="2">
      <formula>ISNUMBER($F$41)</formula>
    </cfRule>
  </conditionalFormatting>
  <conditionalFormatting sqref="F32">
    <cfRule type="expression" dxfId="3" priority="10">
      <formula>ISNUMBER($F$34)</formula>
    </cfRule>
  </conditionalFormatting>
  <conditionalFormatting sqref="F37">
    <cfRule type="expression" dxfId="2" priority="11">
      <formula>ISNUMBER($F$41)</formula>
    </cfRule>
  </conditionalFormatting>
  <conditionalFormatting sqref="H37">
    <cfRule type="expression" dxfId="1" priority="4">
      <formula>ISNUMBER($F$41)</formula>
    </cfRule>
  </conditionalFormatting>
  <conditionalFormatting sqref="J37">
    <cfRule type="expression" dxfId="0" priority="3">
      <formula>ISNUMBER($F$41)</formula>
    </cfRule>
  </conditionalFormatting>
  <dataValidations count="2">
    <dataValidation type="whole" operator="greaterThanOrEqual" allowBlank="1" showInputMessage="1" showErrorMessage="1" sqref="D14 D18" xr:uid="{00000000-0002-0000-0000-000000000000}">
      <formula1>0</formula1>
    </dataValidation>
    <dataValidation type="whole" operator="greaterThanOrEqual" allowBlank="1" showInputMessage="1" showErrorMessage="1" error="入力できません。" sqref="D13 D17" xr:uid="{00000000-0002-0000-0000-000001000000}">
      <formula1>0</formula1>
    </dataValidation>
  </dataValidations>
  <pageMargins left="0.7" right="0.7" top="0.75" bottom="0.75" header="0.3" footer="0.3"/>
  <pageSetup paperSize="9" scale="8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収入限度額表!$B$3:$B$12</xm:f>
          </x14:formula1>
          <xm:sqref>D10</xm:sqref>
        </x14:dataValidation>
        <x14:dataValidation type="list" allowBlank="1" showInputMessage="1" showErrorMessage="1" error="世帯人数が10人まで計算できます。11人以上の場合はお問合せください。" xr:uid="{00000000-0002-0000-0000-000003000000}">
          <x14:formula1>
            <xm:f>収入限度額表!$B$3:$B$12</xm:f>
          </x14:formula1>
          <xm:sqref>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63BC-6C70-4706-85BD-36C17B27C634}">
  <sheetPr codeName="Sheet3"/>
  <dimension ref="B1:K38"/>
  <sheetViews>
    <sheetView view="pageLayout" topLeftCell="A9" zoomScaleNormal="100" workbookViewId="0">
      <selection activeCell="D3" sqref="D3"/>
    </sheetView>
  </sheetViews>
  <sheetFormatPr defaultColWidth="8.75" defaultRowHeight="18" x14ac:dyDescent="0.55000000000000004"/>
  <cols>
    <col min="1" max="1" width="2.33203125" customWidth="1"/>
    <col min="2" max="2" width="0.9140625" customWidth="1"/>
    <col min="3" max="3" width="10.6640625" customWidth="1"/>
    <col min="4" max="4" width="13.83203125" customWidth="1"/>
    <col min="5" max="5" width="6.9140625" customWidth="1"/>
    <col min="6" max="6" width="8.5" bestFit="1" customWidth="1"/>
    <col min="8" max="8" width="13.83203125" customWidth="1"/>
    <col min="9" max="9" width="10.08203125" customWidth="1"/>
    <col min="10" max="11" width="0.9140625" customWidth="1"/>
    <col min="12" max="12" width="2.33203125" customWidth="1"/>
  </cols>
  <sheetData>
    <row r="1" spans="2:11" s="8" customFormat="1" x14ac:dyDescent="0.55000000000000004"/>
    <row r="2" spans="2:11" s="8" customFormat="1" ht="22.5" customHeight="1" x14ac:dyDescent="0.55000000000000004">
      <c r="B2" s="30"/>
      <c r="C2" s="82" t="s">
        <v>47</v>
      </c>
      <c r="D2" s="82"/>
      <c r="E2" s="82"/>
      <c r="F2" s="82"/>
      <c r="G2" s="82"/>
      <c r="H2" s="82"/>
      <c r="I2" s="82"/>
      <c r="J2" s="82"/>
      <c r="K2" s="29"/>
    </row>
    <row r="3" spans="2:11" x14ac:dyDescent="0.55000000000000004">
      <c r="C3" s="40"/>
      <c r="I3" s="44" t="s">
        <v>38</v>
      </c>
    </row>
    <row r="4" spans="2:11" x14ac:dyDescent="0.55000000000000004">
      <c r="C4" s="40"/>
      <c r="I4" s="44"/>
    </row>
    <row r="5" spans="2:11" x14ac:dyDescent="0.55000000000000004">
      <c r="C5" s="40" t="s">
        <v>54</v>
      </c>
      <c r="I5" s="44"/>
    </row>
    <row r="6" spans="2:11" x14ac:dyDescent="0.55000000000000004">
      <c r="C6" s="40"/>
      <c r="I6" s="44"/>
    </row>
    <row r="7" spans="2:11" x14ac:dyDescent="0.55000000000000004">
      <c r="C7" s="40" t="s">
        <v>40</v>
      </c>
    </row>
    <row r="8" spans="2:11" x14ac:dyDescent="0.55000000000000004">
      <c r="C8" s="45" t="s">
        <v>49</v>
      </c>
      <c r="D8" s="46"/>
    </row>
    <row r="9" spans="2:11" x14ac:dyDescent="0.55000000000000004">
      <c r="C9" s="55" t="s">
        <v>46</v>
      </c>
      <c r="D9" s="56"/>
      <c r="E9" s="57" t="s">
        <v>48</v>
      </c>
      <c r="F9" s="56"/>
      <c r="G9" s="55" t="s">
        <v>46</v>
      </c>
      <c r="H9" s="58"/>
      <c r="I9" s="57" t="s">
        <v>48</v>
      </c>
      <c r="J9" s="59"/>
    </row>
    <row r="10" spans="2:11" x14ac:dyDescent="0.55000000000000004">
      <c r="C10" s="60"/>
      <c r="D10" s="61"/>
      <c r="E10" s="62"/>
      <c r="F10" s="63"/>
      <c r="G10" s="60"/>
      <c r="H10" s="61"/>
      <c r="I10" s="64"/>
      <c r="J10" s="65"/>
    </row>
    <row r="11" spans="2:11" x14ac:dyDescent="0.55000000000000004">
      <c r="C11" s="66"/>
      <c r="D11" s="67"/>
      <c r="E11" s="68"/>
      <c r="F11" s="69"/>
      <c r="G11" s="66"/>
      <c r="H11" s="67"/>
      <c r="I11" s="70"/>
      <c r="J11" s="71"/>
    </row>
    <row r="12" spans="2:11" x14ac:dyDescent="0.55000000000000004">
      <c r="C12" s="66"/>
      <c r="D12" s="67"/>
      <c r="E12" s="68"/>
      <c r="F12" s="69"/>
      <c r="G12" s="66"/>
      <c r="H12" s="67"/>
      <c r="I12" s="70"/>
      <c r="J12" s="71"/>
    </row>
    <row r="13" spans="2:11" x14ac:dyDescent="0.55000000000000004">
      <c r="C13" s="66"/>
      <c r="D13" s="67"/>
      <c r="E13" s="68"/>
      <c r="F13" s="69"/>
      <c r="G13" s="66"/>
      <c r="H13" s="67"/>
      <c r="I13" s="70"/>
      <c r="J13" s="71"/>
    </row>
    <row r="14" spans="2:11" x14ac:dyDescent="0.55000000000000004">
      <c r="C14" s="72"/>
      <c r="D14" s="73"/>
      <c r="E14" s="74"/>
      <c r="F14" s="75"/>
      <c r="G14" s="72"/>
      <c r="H14" s="73"/>
      <c r="I14" s="76"/>
      <c r="J14" s="77"/>
    </row>
    <row r="15" spans="2:11" x14ac:dyDescent="0.45">
      <c r="F15" s="47"/>
    </row>
    <row r="16" spans="2:11" x14ac:dyDescent="0.55000000000000004">
      <c r="C16" s="41" t="s">
        <v>42</v>
      </c>
      <c r="D16" s="52">
        <f>SUM(E10:F14,I10:J14)</f>
        <v>0</v>
      </c>
      <c r="E16" t="s">
        <v>4</v>
      </c>
      <c r="F16" s="48"/>
      <c r="G16" s="40"/>
      <c r="H16" s="43"/>
    </row>
    <row r="17" spans="3:10" x14ac:dyDescent="0.45">
      <c r="D17" s="42"/>
      <c r="F17" s="49" t="s">
        <v>41</v>
      </c>
    </row>
    <row r="18" spans="3:10" x14ac:dyDescent="0.55000000000000004">
      <c r="C18" s="41" t="s">
        <v>50</v>
      </c>
      <c r="D18" s="52">
        <f>MIN(支給額計算!H9*6,1000000)</f>
        <v>0</v>
      </c>
      <c r="E18" t="s">
        <v>4</v>
      </c>
      <c r="F18" s="51" t="str">
        <f>IF(D16&gt;D18,"申請不可","申請可能")</f>
        <v>申請可能</v>
      </c>
    </row>
    <row r="19" spans="3:10" x14ac:dyDescent="0.55000000000000004">
      <c r="C19" s="40"/>
      <c r="D19" s="50"/>
    </row>
    <row r="21" spans="3:10" x14ac:dyDescent="0.55000000000000004">
      <c r="C21" s="40" t="s">
        <v>44</v>
      </c>
    </row>
    <row r="22" spans="3:10" x14ac:dyDescent="0.55000000000000004">
      <c r="C22" s="40" t="s">
        <v>53</v>
      </c>
    </row>
    <row r="23" spans="3:10" x14ac:dyDescent="0.55000000000000004">
      <c r="C23" s="55" t="s">
        <v>45</v>
      </c>
      <c r="D23" s="56"/>
      <c r="E23" s="57" t="s">
        <v>43</v>
      </c>
      <c r="F23" s="56"/>
      <c r="G23" s="55" t="s">
        <v>45</v>
      </c>
      <c r="H23" s="58"/>
      <c r="I23" s="56" t="s">
        <v>43</v>
      </c>
      <c r="J23" s="59"/>
    </row>
    <row r="24" spans="3:10" x14ac:dyDescent="0.55000000000000004">
      <c r="C24" s="78"/>
      <c r="D24" s="79"/>
      <c r="E24" s="62"/>
      <c r="F24" s="63"/>
      <c r="G24" s="60"/>
      <c r="H24" s="61"/>
      <c r="I24" s="62"/>
      <c r="J24" s="63"/>
    </row>
    <row r="25" spans="3:10" x14ac:dyDescent="0.55000000000000004">
      <c r="C25" s="80"/>
      <c r="D25" s="81"/>
      <c r="E25" s="68">
        <v>500000</v>
      </c>
      <c r="F25" s="69"/>
      <c r="G25" s="66"/>
      <c r="H25" s="67"/>
      <c r="I25" s="68"/>
      <c r="J25" s="69"/>
    </row>
    <row r="26" spans="3:10" x14ac:dyDescent="0.55000000000000004">
      <c r="C26" s="80"/>
      <c r="D26" s="81"/>
      <c r="E26" s="68"/>
      <c r="F26" s="69"/>
      <c r="G26" s="66"/>
      <c r="H26" s="67"/>
      <c r="I26" s="68"/>
      <c r="J26" s="69"/>
    </row>
    <row r="27" spans="3:10" x14ac:dyDescent="0.55000000000000004">
      <c r="C27" s="80"/>
      <c r="D27" s="81"/>
      <c r="E27" s="68"/>
      <c r="F27" s="69"/>
      <c r="G27" s="66"/>
      <c r="H27" s="67"/>
      <c r="I27" s="68"/>
      <c r="J27" s="69"/>
    </row>
    <row r="28" spans="3:10" x14ac:dyDescent="0.55000000000000004">
      <c r="C28" s="80"/>
      <c r="D28" s="81"/>
      <c r="E28" s="68"/>
      <c r="F28" s="69"/>
      <c r="G28" s="66"/>
      <c r="H28" s="67"/>
      <c r="I28" s="68"/>
      <c r="J28" s="69"/>
    </row>
    <row r="29" spans="3:10" x14ac:dyDescent="0.55000000000000004">
      <c r="C29" s="80"/>
      <c r="D29" s="81"/>
      <c r="E29" s="68"/>
      <c r="F29" s="69"/>
      <c r="G29" s="66"/>
      <c r="H29" s="67"/>
      <c r="I29" s="68"/>
      <c r="J29" s="69"/>
    </row>
    <row r="30" spans="3:10" x14ac:dyDescent="0.55000000000000004">
      <c r="C30" s="80"/>
      <c r="D30" s="81"/>
      <c r="E30" s="68"/>
      <c r="F30" s="69"/>
      <c r="G30" s="66"/>
      <c r="H30" s="67"/>
      <c r="I30" s="68"/>
      <c r="J30" s="69"/>
    </row>
    <row r="31" spans="3:10" x14ac:dyDescent="0.55000000000000004">
      <c r="C31" s="80"/>
      <c r="D31" s="81"/>
      <c r="E31" s="68"/>
      <c r="F31" s="69"/>
      <c r="G31" s="66"/>
      <c r="H31" s="67"/>
      <c r="I31" s="68"/>
      <c r="J31" s="69"/>
    </row>
    <row r="32" spans="3:10" x14ac:dyDescent="0.55000000000000004">
      <c r="C32" s="80"/>
      <c r="D32" s="81"/>
      <c r="E32" s="68"/>
      <c r="F32" s="69"/>
      <c r="G32" s="66"/>
      <c r="H32" s="67"/>
      <c r="I32" s="68"/>
      <c r="J32" s="69"/>
    </row>
    <row r="33" spans="3:10" x14ac:dyDescent="0.55000000000000004">
      <c r="C33" s="83"/>
      <c r="D33" s="84"/>
      <c r="E33" s="74"/>
      <c r="F33" s="75"/>
      <c r="G33" s="72"/>
      <c r="H33" s="73"/>
      <c r="I33" s="74"/>
      <c r="J33" s="75"/>
    </row>
    <row r="34" spans="3:10" x14ac:dyDescent="0.55000000000000004">
      <c r="C34" t="s">
        <v>52</v>
      </c>
    </row>
    <row r="36" spans="3:10" x14ac:dyDescent="0.55000000000000004">
      <c r="C36" s="41" t="s">
        <v>51</v>
      </c>
      <c r="D36" s="52">
        <f>SUM(E24:F33,I24:J33)</f>
        <v>500000</v>
      </c>
      <c r="E36" t="s">
        <v>4</v>
      </c>
    </row>
    <row r="37" spans="3:10" x14ac:dyDescent="0.45">
      <c r="D37" s="42"/>
      <c r="F37" s="49" t="s">
        <v>41</v>
      </c>
    </row>
    <row r="38" spans="3:10" x14ac:dyDescent="0.55000000000000004">
      <c r="C38" s="41" t="s">
        <v>13</v>
      </c>
      <c r="D38" s="52" t="str">
        <f>支給額計算!D21</f>
        <v/>
      </c>
      <c r="E38" t="s">
        <v>4</v>
      </c>
      <c r="F38" s="51" t="str">
        <f>IF(D36&gt;D38,"申請不可","申請可能")</f>
        <v>申請可能</v>
      </c>
    </row>
  </sheetData>
  <mergeCells count="69">
    <mergeCell ref="C2:J2"/>
    <mergeCell ref="C33:D33"/>
    <mergeCell ref="E33:F33"/>
    <mergeCell ref="G33:H33"/>
    <mergeCell ref="I33:J33"/>
    <mergeCell ref="C31:D31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C30:D30"/>
    <mergeCell ref="E30:F30"/>
    <mergeCell ref="G30:H30"/>
    <mergeCell ref="I30:J30"/>
    <mergeCell ref="C27:D27"/>
    <mergeCell ref="E27:F27"/>
    <mergeCell ref="G27:H27"/>
    <mergeCell ref="I27:J27"/>
    <mergeCell ref="C28:D28"/>
    <mergeCell ref="E28:F28"/>
    <mergeCell ref="G28:H28"/>
    <mergeCell ref="I28:J28"/>
    <mergeCell ref="C25:D25"/>
    <mergeCell ref="E25:F25"/>
    <mergeCell ref="G25:H25"/>
    <mergeCell ref="I25:J25"/>
    <mergeCell ref="C26:D26"/>
    <mergeCell ref="E26:F26"/>
    <mergeCell ref="G26:H26"/>
    <mergeCell ref="I26:J26"/>
    <mergeCell ref="C23:D23"/>
    <mergeCell ref="E23:F23"/>
    <mergeCell ref="G23:H23"/>
    <mergeCell ref="I23:J23"/>
    <mergeCell ref="C24:D24"/>
    <mergeCell ref="E24:F24"/>
    <mergeCell ref="G24:H24"/>
    <mergeCell ref="I24:J24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E12"/>
  <sheetViews>
    <sheetView workbookViewId="0">
      <selection activeCell="G9" sqref="G9"/>
    </sheetView>
  </sheetViews>
  <sheetFormatPr defaultRowHeight="18" x14ac:dyDescent="0.55000000000000004"/>
  <cols>
    <col min="2" max="2" width="9" customWidth="1"/>
    <col min="3" max="3" width="11" bestFit="1" customWidth="1"/>
    <col min="4" max="4" width="8" bestFit="1" customWidth="1"/>
    <col min="5" max="5" width="11" bestFit="1" customWidth="1"/>
  </cols>
  <sheetData>
    <row r="2" spans="2:5" x14ac:dyDescent="0.55000000000000004">
      <c r="B2" s="33" t="s">
        <v>1</v>
      </c>
      <c r="C2" s="33" t="s">
        <v>12</v>
      </c>
      <c r="D2" s="33" t="s">
        <v>0</v>
      </c>
      <c r="E2" s="33" t="s">
        <v>13</v>
      </c>
    </row>
    <row r="3" spans="2:5" x14ac:dyDescent="0.55000000000000004">
      <c r="B3" s="33">
        <v>1</v>
      </c>
      <c r="C3" s="34">
        <v>37200</v>
      </c>
      <c r="D3" s="34">
        <v>86000</v>
      </c>
      <c r="E3" s="34">
        <v>123200</v>
      </c>
    </row>
    <row r="4" spans="2:5" x14ac:dyDescent="0.55000000000000004">
      <c r="B4" s="33">
        <v>2</v>
      </c>
      <c r="C4" s="34">
        <v>45000</v>
      </c>
      <c r="D4" s="34">
        <v>124000</v>
      </c>
      <c r="E4" s="34">
        <v>169000</v>
      </c>
    </row>
    <row r="5" spans="2:5" x14ac:dyDescent="0.55000000000000004">
      <c r="B5" s="33">
        <v>3</v>
      </c>
      <c r="C5" s="34">
        <v>48400</v>
      </c>
      <c r="D5" s="34">
        <v>147000</v>
      </c>
      <c r="E5" s="34">
        <v>195400</v>
      </c>
    </row>
    <row r="6" spans="2:5" x14ac:dyDescent="0.55000000000000004">
      <c r="B6" s="33">
        <v>4</v>
      </c>
      <c r="C6" s="34">
        <v>48400</v>
      </c>
      <c r="D6" s="34">
        <v>175000</v>
      </c>
      <c r="E6" s="34">
        <v>223400</v>
      </c>
    </row>
    <row r="7" spans="2:5" x14ac:dyDescent="0.55000000000000004">
      <c r="B7" s="33">
        <v>5</v>
      </c>
      <c r="C7" s="34">
        <v>48400</v>
      </c>
      <c r="D7" s="34">
        <v>209000</v>
      </c>
      <c r="E7" s="34">
        <v>257400</v>
      </c>
    </row>
    <row r="8" spans="2:5" x14ac:dyDescent="0.55000000000000004">
      <c r="B8" s="33">
        <v>6</v>
      </c>
      <c r="C8" s="34">
        <v>52000</v>
      </c>
      <c r="D8" s="34">
        <v>242000</v>
      </c>
      <c r="E8" s="34">
        <v>294000</v>
      </c>
    </row>
    <row r="9" spans="2:5" x14ac:dyDescent="0.55000000000000004">
      <c r="B9" s="33">
        <v>7</v>
      </c>
      <c r="C9" s="34">
        <v>58100</v>
      </c>
      <c r="D9" s="34">
        <v>275000</v>
      </c>
      <c r="E9" s="34">
        <v>333100</v>
      </c>
    </row>
    <row r="10" spans="2:5" x14ac:dyDescent="0.55000000000000004">
      <c r="B10" s="33">
        <v>8</v>
      </c>
      <c r="C10" s="34">
        <v>58100</v>
      </c>
      <c r="D10" s="34">
        <v>308000</v>
      </c>
      <c r="E10" s="34">
        <v>366100</v>
      </c>
    </row>
    <row r="11" spans="2:5" x14ac:dyDescent="0.55000000000000004">
      <c r="B11" s="33">
        <v>9</v>
      </c>
      <c r="C11" s="34">
        <v>58100</v>
      </c>
      <c r="D11" s="34">
        <v>337000</v>
      </c>
      <c r="E11" s="34">
        <v>395100</v>
      </c>
    </row>
    <row r="12" spans="2:5" x14ac:dyDescent="0.55000000000000004">
      <c r="B12" s="33">
        <v>10</v>
      </c>
      <c r="C12" s="34">
        <v>58100</v>
      </c>
      <c r="D12" s="34">
        <v>366000</v>
      </c>
      <c r="E12" s="34">
        <v>424100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支給額計算</vt:lpstr>
      <vt:lpstr>収入・資産要件確認</vt:lpstr>
      <vt:lpstr>収入限度額表</vt:lpstr>
      <vt:lpstr>支給額計算!Print_Area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