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3.最終稿\R2統計書確定データ\"/>
    </mc:Choice>
  </mc:AlternateContent>
  <xr:revisionPtr revIDLastSave="0" documentId="13_ncr:1_{69B87C33-4291-479A-8291-6A9ED9F61C1B}" xr6:coauthVersionLast="36" xr6:coauthVersionMax="36" xr10:uidLastSave="{00000000-0000-0000-0000-000000000000}"/>
  <bookViews>
    <workbookView xWindow="-15" yWindow="0" windowWidth="8895" windowHeight="9780" tabRatio="891" xr2:uid="{00000000-000D-0000-FFFF-FFFF00000000}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'33'!$A$5:$M$5</definedName>
    <definedName name="_xlnm.Print_Area" localSheetId="3">'18'!$A$1:$L$46</definedName>
  </definedNames>
  <calcPr calcId="191029"/>
</workbook>
</file>

<file path=xl/calcChain.xml><?xml version="1.0" encoding="utf-8"?>
<calcChain xmlns="http://schemas.openxmlformats.org/spreadsheetml/2006/main">
  <c r="M5" i="12703" l="1"/>
  <c r="N14" i="10" l="1"/>
  <c r="N13" i="10"/>
  <c r="N12" i="10"/>
  <c r="N11" i="10"/>
  <c r="N10" i="10"/>
  <c r="N9" i="10"/>
  <c r="N8" i="10"/>
  <c r="N7" i="10"/>
  <c r="N6" i="10"/>
  <c r="N15" i="10"/>
  <c r="D64" i="12" l="1"/>
  <c r="G62" i="12" l="1"/>
  <c r="H64" i="12"/>
  <c r="G64" i="12"/>
  <c r="H60" i="12" l="1"/>
  <c r="G60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K30" i="12673" l="1"/>
  <c r="J30" i="12673"/>
  <c r="I30" i="12673"/>
  <c r="H30" i="12673"/>
  <c r="G30" i="12673"/>
  <c r="F30" i="12673"/>
  <c r="E30" i="12673"/>
  <c r="K5" i="12673"/>
  <c r="J5" i="12673"/>
  <c r="I5" i="12673"/>
  <c r="H5" i="12673"/>
  <c r="G5" i="12673"/>
  <c r="F5" i="12673"/>
  <c r="E5" i="12673"/>
  <c r="K38" i="12672"/>
  <c r="J38" i="12672"/>
  <c r="H38" i="12672"/>
  <c r="I38" i="12672"/>
  <c r="G38" i="12672"/>
  <c r="F38" i="12672"/>
  <c r="E38" i="12672"/>
  <c r="K5" i="12672"/>
  <c r="J5" i="12672"/>
  <c r="G5" i="12672"/>
  <c r="H5" i="12672"/>
  <c r="I5" i="12672"/>
  <c r="F5" i="12672"/>
  <c r="E5" i="12672"/>
  <c r="K45" i="12671"/>
  <c r="J45" i="12671"/>
  <c r="H45" i="12671"/>
  <c r="I45" i="12671"/>
  <c r="G45" i="12671"/>
  <c r="F45" i="12671"/>
  <c r="E45" i="12671"/>
  <c r="K27" i="12671"/>
  <c r="G27" i="12671"/>
  <c r="H27" i="12671"/>
  <c r="I27" i="12671"/>
  <c r="F27" i="12671"/>
  <c r="E27" i="12671"/>
  <c r="J15" i="12671"/>
  <c r="J27" i="12671"/>
  <c r="J5" i="12671"/>
  <c r="K15" i="12671"/>
  <c r="G15" i="12671"/>
  <c r="H15" i="12671"/>
  <c r="I15" i="12671"/>
  <c r="F15" i="12671"/>
  <c r="E15" i="12671"/>
  <c r="K5" i="12671"/>
  <c r="I5" i="12671"/>
  <c r="H5" i="12671"/>
  <c r="G5" i="12671"/>
  <c r="F5" i="12671"/>
  <c r="E5" i="12671"/>
  <c r="E33" i="12670"/>
  <c r="E8" i="12670"/>
  <c r="K33" i="12670"/>
  <c r="J33" i="12670"/>
  <c r="I33" i="12670"/>
  <c r="H33" i="12670"/>
  <c r="G33" i="12670"/>
  <c r="F33" i="12670"/>
  <c r="K8" i="12670"/>
  <c r="J8" i="12670"/>
  <c r="G8" i="12670"/>
  <c r="H8" i="12670"/>
  <c r="I8" i="12670"/>
  <c r="F8" i="12670"/>
  <c r="K6" i="12670" l="1"/>
  <c r="F6" i="12670"/>
  <c r="G6" i="12670"/>
  <c r="H6" i="12670"/>
  <c r="J6" i="12670"/>
  <c r="E6" i="12670"/>
  <c r="I6" i="12670"/>
  <c r="E32" i="12698" l="1"/>
  <c r="D29" i="12" l="1"/>
  <c r="D63" i="12"/>
  <c r="D65" i="12"/>
  <c r="H62" i="12"/>
  <c r="E5" i="12703" l="1"/>
  <c r="F5" i="12703"/>
  <c r="G5" i="12703"/>
  <c r="H5" i="12703"/>
  <c r="I5" i="12703"/>
  <c r="J5" i="12703"/>
  <c r="K5" i="12703"/>
  <c r="D5" i="12703"/>
  <c r="C5" i="12703"/>
  <c r="L5" i="12703"/>
  <c r="M7" i="12678" l="1"/>
  <c r="C33" i="12700" l="1"/>
  <c r="K44" i="12678"/>
  <c r="R18" i="12699" l="1"/>
  <c r="Q18" i="12699"/>
  <c r="P18" i="12699"/>
  <c r="O18" i="12699"/>
  <c r="N18" i="12699"/>
  <c r="M18" i="12699"/>
  <c r="R17" i="12699"/>
  <c r="Q17" i="12699"/>
  <c r="P17" i="12699"/>
  <c r="O17" i="12699"/>
  <c r="N17" i="12699"/>
  <c r="M17" i="12699"/>
  <c r="R16" i="12699"/>
  <c r="Q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S19" i="12702"/>
  <c r="S18" i="12702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F29" i="12700"/>
  <c r="E29" i="12700"/>
  <c r="G29" i="12700"/>
  <c r="J29" i="12700"/>
  <c r="I29" i="12700"/>
  <c r="F33" i="12700"/>
  <c r="E33" i="12700"/>
  <c r="G33" i="12700"/>
  <c r="J33" i="12700"/>
  <c r="I33" i="12700"/>
  <c r="C37" i="12700"/>
  <c r="F37" i="12700"/>
  <c r="E37" i="12700"/>
  <c r="G37" i="12700"/>
  <c r="J37" i="12700"/>
  <c r="I37" i="12700"/>
  <c r="G6" i="12700" l="1"/>
  <c r="E6" i="12700"/>
  <c r="F13" i="12700" s="1"/>
  <c r="G28" i="12700"/>
  <c r="H33" i="12700"/>
  <c r="C28" i="12700"/>
  <c r="C6" i="12700"/>
  <c r="D8" i="12700" s="1"/>
  <c r="I28" i="12700"/>
  <c r="J28" i="12700"/>
  <c r="F28" i="12700"/>
  <c r="E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7" i="12700"/>
  <c r="D15" i="12700"/>
  <c r="D16" i="12700"/>
  <c r="D6" i="12700"/>
  <c r="D45" i="12700"/>
  <c r="H30" i="12700"/>
  <c r="H38" i="12700"/>
  <c r="H42" i="12700"/>
  <c r="H46" i="12700"/>
  <c r="H52" i="12700"/>
  <c r="H31" i="12700"/>
  <c r="H34" i="12700"/>
  <c r="H36" i="12700"/>
  <c r="H39" i="12700"/>
  <c r="H41" i="12700"/>
  <c r="H43" i="12700"/>
  <c r="H45" i="12700"/>
  <c r="H47" i="12700"/>
  <c r="H49" i="12700"/>
  <c r="H51" i="12700"/>
  <c r="H28" i="12700"/>
  <c r="H29" i="12700"/>
  <c r="H32" i="12700"/>
  <c r="H35" i="12700"/>
  <c r="H37" i="12700"/>
  <c r="H40" i="12700"/>
  <c r="H44" i="12700"/>
  <c r="H48" i="12700"/>
  <c r="H50" i="12700"/>
  <c r="I6" i="12700"/>
  <c r="D22" i="12700" l="1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4" i="12693"/>
  <c r="F13" i="12693"/>
  <c r="F12" i="12693"/>
  <c r="F11" i="12693"/>
  <c r="F10" i="12693"/>
  <c r="F9" i="12693"/>
  <c r="F8" i="12693"/>
  <c r="C9" i="12693"/>
  <c r="B9" i="12693" s="1"/>
  <c r="K5" i="12675" l="1"/>
  <c r="K8" i="12675"/>
  <c r="K7" i="12675"/>
  <c r="K6" i="12675"/>
  <c r="B9" i="12675"/>
  <c r="A9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H44" i="12678" l="1"/>
  <c r="I8" i="12678"/>
  <c r="M8" i="12678"/>
  <c r="D32" i="12698" l="1"/>
  <c r="F32" i="12698" l="1"/>
  <c r="G32" i="12698"/>
  <c r="H32" i="12698"/>
  <c r="I32" i="12698"/>
  <c r="J32" i="12698"/>
  <c r="G7" i="12678" l="1"/>
  <c r="H26" i="12676"/>
  <c r="H27" i="12676"/>
  <c r="E29" i="12676"/>
  <c r="E28" i="12676"/>
  <c r="E27" i="12676"/>
  <c r="E26" i="12676"/>
  <c r="F26" i="12676"/>
  <c r="F27" i="12676"/>
  <c r="F28" i="12676"/>
  <c r="F29" i="12676"/>
  <c r="F5" i="12676"/>
  <c r="D27" i="12"/>
  <c r="D26" i="12"/>
  <c r="D25" i="12"/>
  <c r="D24" i="12"/>
  <c r="H24" i="12" s="1"/>
  <c r="D23" i="12"/>
  <c r="D22" i="12"/>
  <c r="H22" i="12" s="1"/>
  <c r="D21" i="12"/>
  <c r="D20" i="12"/>
  <c r="D19" i="12"/>
  <c r="D18" i="12"/>
  <c r="D16" i="12"/>
  <c r="H16" i="12" s="1"/>
  <c r="D14" i="12"/>
  <c r="H14" i="12" s="1"/>
  <c r="D12" i="12"/>
  <c r="I12" i="12" s="1"/>
  <c r="D10" i="12"/>
  <c r="H10" i="12" s="1"/>
  <c r="D8" i="12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Y11" i="10"/>
  <c r="X11" i="10"/>
  <c r="Y10" i="10"/>
  <c r="X10" i="10"/>
  <c r="M42" i="12678"/>
  <c r="B43" i="12690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9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I7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6" i="12678"/>
  <c r="G15" i="12678"/>
  <c r="G14" i="12678"/>
  <c r="G13" i="12678"/>
  <c r="G12" i="12678"/>
  <c r="G11" i="12678"/>
  <c r="G10" i="12678"/>
  <c r="G9" i="12678"/>
  <c r="G8" i="12678"/>
  <c r="I43" i="12678"/>
  <c r="G43" i="12678"/>
  <c r="G42" i="12678"/>
  <c r="C44" i="12678"/>
  <c r="D44" i="12678"/>
  <c r="E44" i="12678"/>
  <c r="F44" i="12678"/>
  <c r="B44" i="12678"/>
  <c r="C8" i="12693"/>
  <c r="B8" i="12693" s="1"/>
  <c r="L8" i="12693"/>
  <c r="L9" i="12693"/>
  <c r="C10" i="12693"/>
  <c r="I10" i="12693"/>
  <c r="C11" i="12693"/>
  <c r="B11" i="12693" s="1"/>
  <c r="L11" i="12693"/>
  <c r="C12" i="12693"/>
  <c r="B12" i="12693" s="1"/>
  <c r="L12" i="12693"/>
  <c r="C13" i="12693"/>
  <c r="B13" i="12693" s="1"/>
  <c r="L13" i="12693"/>
  <c r="C14" i="12693"/>
  <c r="B14" i="12693" s="1"/>
  <c r="L14" i="12693"/>
  <c r="C15" i="12693"/>
  <c r="B15" i="12693" s="1"/>
  <c r="L15" i="12693"/>
  <c r="C16" i="12693"/>
  <c r="B16" i="12693" s="1"/>
  <c r="L16" i="12693"/>
  <c r="C17" i="12693"/>
  <c r="B17" i="12693" s="1"/>
  <c r="L17" i="12693"/>
  <c r="C18" i="12693"/>
  <c r="B18" i="12693" s="1"/>
  <c r="L18" i="12693"/>
  <c r="C19" i="12693"/>
  <c r="B19" i="12693" s="1"/>
  <c r="L19" i="12693"/>
  <c r="C20" i="12693"/>
  <c r="B20" i="12693" s="1"/>
  <c r="L20" i="12693"/>
  <c r="C21" i="12693"/>
  <c r="B21" i="12693" s="1"/>
  <c r="L21" i="12693"/>
  <c r="C22" i="12693"/>
  <c r="B22" i="12693" s="1"/>
  <c r="L22" i="12693"/>
  <c r="C23" i="12693"/>
  <c r="B23" i="12693" s="1"/>
  <c r="L23" i="12693"/>
  <c r="C24" i="12693"/>
  <c r="B24" i="12693" s="1"/>
  <c r="L24" i="12693"/>
  <c r="C25" i="12693"/>
  <c r="B25" i="12693" s="1"/>
  <c r="L25" i="12693"/>
  <c r="C26" i="12693"/>
  <c r="B26" i="12693" s="1"/>
  <c r="L26" i="12693"/>
  <c r="C27" i="12693"/>
  <c r="B27" i="12693" s="1"/>
  <c r="L27" i="12693"/>
  <c r="C28" i="12693"/>
  <c r="B28" i="12693" s="1"/>
  <c r="L28" i="12693"/>
  <c r="C29" i="12693"/>
  <c r="B29" i="12693" s="1"/>
  <c r="L29" i="12693"/>
  <c r="C43" i="12690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H5" i="12676"/>
  <c r="I5" i="12676"/>
  <c r="G6" i="12676"/>
  <c r="G7" i="12676"/>
  <c r="G8" i="12676"/>
  <c r="G9" i="12676"/>
  <c r="G10" i="12676"/>
  <c r="G11" i="12676"/>
  <c r="G12" i="12676"/>
  <c r="G13" i="12676"/>
  <c r="G14" i="12676"/>
  <c r="G15" i="12676"/>
  <c r="G16" i="12676"/>
  <c r="G17" i="12676"/>
  <c r="G18" i="12676"/>
  <c r="G19" i="12676"/>
  <c r="G20" i="12676"/>
  <c r="G21" i="12676"/>
  <c r="G22" i="12676"/>
  <c r="G23" i="12676"/>
  <c r="G24" i="12676"/>
  <c r="G25" i="12676"/>
  <c r="G29" i="12676" s="1"/>
  <c r="B26" i="12676"/>
  <c r="C26" i="12676"/>
  <c r="D26" i="12676"/>
  <c r="I26" i="12676"/>
  <c r="B27" i="12676"/>
  <c r="C27" i="12676"/>
  <c r="D27" i="12676"/>
  <c r="I27" i="12676"/>
  <c r="B28" i="12676"/>
  <c r="C28" i="12676"/>
  <c r="D28" i="12676"/>
  <c r="H28" i="12676"/>
  <c r="I28" i="12676"/>
  <c r="B29" i="12676"/>
  <c r="C29" i="12676"/>
  <c r="D29" i="12676"/>
  <c r="H29" i="12676"/>
  <c r="I29" i="12676"/>
  <c r="C5" i="12675"/>
  <c r="D5" i="12675"/>
  <c r="E5" i="12675"/>
  <c r="F5" i="12675"/>
  <c r="G5" i="12675"/>
  <c r="H5" i="12675"/>
  <c r="I5" i="12675"/>
  <c r="J5" i="12675"/>
  <c r="C6" i="12675"/>
  <c r="C9" i="12675" s="1"/>
  <c r="D6" i="12675"/>
  <c r="E6" i="12675"/>
  <c r="F6" i="12675"/>
  <c r="G6" i="12675"/>
  <c r="H6" i="12675"/>
  <c r="I6" i="12675"/>
  <c r="J6" i="12675"/>
  <c r="C7" i="12675"/>
  <c r="D7" i="12675"/>
  <c r="E7" i="12675"/>
  <c r="F7" i="12675"/>
  <c r="G7" i="12675"/>
  <c r="H7" i="12675"/>
  <c r="I7" i="12675"/>
  <c r="J7" i="12675"/>
  <c r="C8" i="12675"/>
  <c r="D8" i="12675"/>
  <c r="E8" i="12675"/>
  <c r="F8" i="12675"/>
  <c r="G8" i="12675"/>
  <c r="H8" i="12675"/>
  <c r="I8" i="12675"/>
  <c r="J8" i="12675"/>
  <c r="F9" i="12674"/>
  <c r="J9" i="12674"/>
  <c r="G8" i="12"/>
  <c r="G10" i="12"/>
  <c r="G12" i="12"/>
  <c r="H12" i="12"/>
  <c r="G14" i="12"/>
  <c r="G16" i="12"/>
  <c r="G18" i="12"/>
  <c r="H18" i="12"/>
  <c r="I18" i="12"/>
  <c r="G20" i="12"/>
  <c r="H20" i="12"/>
  <c r="I20" i="12"/>
  <c r="G22" i="12"/>
  <c r="G24" i="12"/>
  <c r="X5" i="10"/>
  <c r="Y5" i="10"/>
  <c r="X6" i="10"/>
  <c r="Y6" i="10"/>
  <c r="X7" i="10"/>
  <c r="Y7" i="10"/>
  <c r="X8" i="10"/>
  <c r="Y8" i="10"/>
  <c r="X9" i="10"/>
  <c r="Y9" i="10"/>
  <c r="O15" i="10"/>
  <c r="P15" i="10"/>
  <c r="Q15" i="10"/>
  <c r="X15" i="10"/>
  <c r="Y15" i="10"/>
  <c r="H26" i="12"/>
  <c r="H8" i="12"/>
  <c r="E9" i="12674"/>
  <c r="I14" i="12" l="1"/>
  <c r="H9" i="12675"/>
  <c r="I10" i="12"/>
  <c r="I62" i="12"/>
  <c r="I60" i="12"/>
  <c r="D9" i="12675"/>
  <c r="I26" i="12"/>
  <c r="I24" i="12"/>
  <c r="G28" i="12676"/>
  <c r="G27" i="12676"/>
  <c r="G26" i="12676"/>
  <c r="B10" i="12693"/>
  <c r="G17" i="12690"/>
  <c r="I22" i="12"/>
  <c r="G5" i="12676"/>
  <c r="J29" i="12676" s="1"/>
  <c r="I16" i="12"/>
  <c r="F9" i="12675"/>
  <c r="E9" i="12675"/>
  <c r="I64" i="12"/>
  <c r="I9" i="12675"/>
  <c r="J9" i="12675"/>
  <c r="K9" i="12675"/>
  <c r="G9" i="12675"/>
  <c r="K9" i="12674"/>
  <c r="I9" i="12674"/>
  <c r="H9" i="12674"/>
  <c r="G9" i="12674"/>
  <c r="G29" i="12690"/>
  <c r="G34" i="12690"/>
  <c r="H43" i="12690"/>
  <c r="G13" i="12690"/>
  <c r="G9" i="12690"/>
  <c r="G15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42" i="12690"/>
  <c r="G8" i="12690"/>
  <c r="G28" i="12690"/>
  <c r="G18" i="12690"/>
  <c r="G19" i="12690"/>
  <c r="G14" i="12690"/>
  <c r="G6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7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J27" i="12676" l="1"/>
  <c r="J10" i="12676"/>
  <c r="J8" i="12676"/>
  <c r="J23" i="12676"/>
  <c r="J20" i="12676"/>
  <c r="J11" i="12676"/>
  <c r="J14" i="12676"/>
  <c r="J16" i="12676"/>
  <c r="J24" i="12676"/>
  <c r="J13" i="12676"/>
  <c r="J19" i="12676"/>
  <c r="J21" i="12676"/>
  <c r="J9" i="12676"/>
  <c r="J5" i="12676"/>
  <c r="J12" i="12676"/>
  <c r="J17" i="12676"/>
  <c r="J25" i="12676"/>
  <c r="J7" i="12676"/>
  <c r="J15" i="12676"/>
  <c r="J18" i="12676"/>
  <c r="J22" i="12676"/>
  <c r="J26" i="12676"/>
  <c r="J6" i="12676"/>
  <c r="J28" i="12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2126</author>
  </authors>
  <commentList>
    <comment ref="S1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1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レバノン：4人</t>
        </r>
      </text>
    </comment>
    <comment ref="F81" authorId="0" shapeId="0" xr:uid="{00000000-0006-0000-1200-000002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ソビエト連邦：1名
ソマリア：1名</t>
        </r>
      </text>
    </comment>
    <comment ref="G81" authorId="0" shapeId="0" xr:uid="{00000000-0006-0000-1200-000003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イラク：4名
レバノン：4名
エチオピア：1名
ジャマイカ：1名
セネガル：1名
ノルウェー：1名
</t>
        </r>
      </text>
    </comment>
    <comment ref="H81" authorId="0" shapeId="0" xr:uid="{00000000-0006-0000-1200-000004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ブルガリア：2名
モルドバ：1名
トリニダード・トバゴ：1名</t>
        </r>
      </text>
    </comment>
    <comment ref="I81" authorId="0" shapeId="0" xr:uid="{00000000-0006-0000-1200-000005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キルギス：1名
ハンガリー：1名</t>
        </r>
      </text>
    </comment>
  </commentList>
</comments>
</file>

<file path=xl/sharedStrings.xml><?xml version="1.0" encoding="utf-8"?>
<sst xmlns="http://schemas.openxmlformats.org/spreadsheetml/2006/main" count="1173" uniqueCount="766">
  <si>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</si>
  <si>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</si>
  <si>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</si>
  <si>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</si>
  <si>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</si>
  <si>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</si>
  <si>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</si>
  <si>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</si>
  <si>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</si>
  <si>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</si>
  <si>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</si>
  <si>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</si>
  <si>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</si>
  <si>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</si>
  <si>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</si>
  <si>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</si>
  <si>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</si>
  <si>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</si>
  <si>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</si>
  <si>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</si>
  <si>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</si>
  <si>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5"/>
  </si>
  <si>
    <t>自然動態</t>
    <rPh sb="0" eb="2">
      <t>シゼン</t>
    </rPh>
    <rPh sb="2" eb="4">
      <t>ドウタイ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</si>
  <si>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</si>
  <si>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</si>
  <si>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</si>
  <si>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</si>
  <si>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5"/>
  </si>
  <si>
    <t>人口
(単位：万人)</t>
    <rPh sb="0" eb="2">
      <t>ジンコウ</t>
    </rPh>
    <rPh sb="4" eb="6">
      <t>タンイ</t>
    </rPh>
    <rPh sb="7" eb="9">
      <t>マンニン</t>
    </rPh>
    <phoneticPr fontId="5"/>
  </si>
  <si>
    <t>住基世帯</t>
    <rPh sb="0" eb="2">
      <t>ジュウキ</t>
    </rPh>
    <rPh sb="2" eb="4">
      <t>セタイ</t>
    </rPh>
    <phoneticPr fontId="5"/>
  </si>
  <si>
    <t>住基人口</t>
    <rPh sb="0" eb="2">
      <t>ジュウキ</t>
    </rPh>
    <rPh sb="2" eb="4">
      <t>ジンコウ</t>
    </rPh>
    <phoneticPr fontId="5"/>
  </si>
  <si>
    <t>平成
2</t>
    <rPh sb="0" eb="2">
      <t>ヘイセイ</t>
    </rPh>
    <phoneticPr fontId="5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</si>
  <si>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5"/>
  </si>
  <si>
    <t>世 帯 数</t>
    <rPh sb="0" eb="5">
      <t>セタイスウ</t>
    </rPh>
    <phoneticPr fontId="5"/>
  </si>
  <si>
    <t>人　　　　　　　　　口</t>
    <rPh sb="0" eb="11">
      <t>ジンコウ</t>
    </rPh>
    <phoneticPr fontId="5"/>
  </si>
  <si>
    <t>男　女　比</t>
    <rPh sb="0" eb="5">
      <t>ダンジョヒ</t>
    </rPh>
    <phoneticPr fontId="5"/>
  </si>
  <si>
    <t>一世帯当たり</t>
    <rPh sb="0" eb="1">
      <t>ヒト</t>
    </rPh>
    <rPh sb="1" eb="3">
      <t>セタイ</t>
    </rPh>
    <rPh sb="3" eb="4">
      <t>ア</t>
    </rPh>
    <phoneticPr fontId="5"/>
  </si>
  <si>
    <t>人口指数</t>
    <rPh sb="0" eb="2">
      <t>ジンコウ</t>
    </rPh>
    <rPh sb="2" eb="4">
      <t>シスウ</t>
    </rPh>
    <phoneticPr fontId="5"/>
  </si>
  <si>
    <t>総　　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</si>
  <si>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</si>
  <si>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</si>
  <si>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(女＝100)</t>
    <rPh sb="1" eb="2">
      <t>オンナ</t>
    </rPh>
    <phoneticPr fontId="5"/>
  </si>
  <si>
    <t>の    人    口</t>
    <rPh sb="5" eb="11">
      <t>ジンコウ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</si>
  <si>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</si>
  <si>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</si>
  <si>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資料　市民課</t>
    <rPh sb="0" eb="2">
      <t>シリョウ</t>
    </rPh>
    <rPh sb="3" eb="6">
      <t>シミンカ</t>
    </rPh>
    <phoneticPr fontId="5"/>
  </si>
  <si>
    <t>豊住地区計</t>
    <rPh sb="0" eb="2">
      <t>トヨスミ</t>
    </rPh>
    <rPh sb="2" eb="5">
      <t>チクケイ</t>
    </rPh>
    <phoneticPr fontId="5"/>
  </si>
  <si>
    <t>遠山地区計</t>
    <rPh sb="0" eb="2">
      <t>トオヤマ</t>
    </rPh>
    <rPh sb="2" eb="5">
      <t>チクケイ</t>
    </rPh>
    <phoneticPr fontId="5"/>
  </si>
  <si>
    <t>八生地区計</t>
    <rPh sb="0" eb="2">
      <t>ハブ</t>
    </rPh>
    <rPh sb="2" eb="5">
      <t>チクケイ</t>
    </rPh>
    <phoneticPr fontId="5"/>
  </si>
  <si>
    <t>合　　計</t>
    <rPh sb="0" eb="4">
      <t>ゴウケイ</t>
    </rPh>
    <phoneticPr fontId="5"/>
  </si>
  <si>
    <t>大　　字　　名</t>
    <rPh sb="0" eb="1">
      <t>ダイ</t>
    </rPh>
    <rPh sb="3" eb="4">
      <t>ジ</t>
    </rPh>
    <rPh sb="6" eb="7">
      <t>ナ</t>
    </rPh>
    <phoneticPr fontId="5"/>
  </si>
  <si>
    <t>世　帯　数</t>
    <rPh sb="0" eb="5">
      <t>セタイスウ</t>
    </rPh>
    <phoneticPr fontId="5"/>
  </si>
  <si>
    <t>成田地区計</t>
    <rPh sb="0" eb="2">
      <t>ナリタ</t>
    </rPh>
    <rPh sb="2" eb="5">
      <t>チクケイ</t>
    </rPh>
    <phoneticPr fontId="5"/>
  </si>
  <si>
    <t>中郷地区計</t>
    <rPh sb="0" eb="2">
      <t>ナカゴウ</t>
    </rPh>
    <rPh sb="2" eb="5">
      <t>チクケイ</t>
    </rPh>
    <phoneticPr fontId="5"/>
  </si>
  <si>
    <t>久住地区計</t>
    <rPh sb="0" eb="2">
      <t>クズミ</t>
    </rPh>
    <rPh sb="2" eb="4">
      <t>チク</t>
    </rPh>
    <rPh sb="4" eb="5">
      <t>ケイ</t>
    </rPh>
    <phoneticPr fontId="5"/>
  </si>
  <si>
    <t>公津地区計</t>
    <rPh sb="0" eb="1">
      <t>コウ</t>
    </rPh>
    <rPh sb="1" eb="2">
      <t>ヅ</t>
    </rPh>
    <rPh sb="2" eb="5">
      <t>チクケイ</t>
    </rPh>
    <phoneticPr fontId="5"/>
  </si>
  <si>
    <t>下総地区計</t>
    <rPh sb="0" eb="2">
      <t>シモウサ</t>
    </rPh>
    <rPh sb="2" eb="4">
      <t>チク</t>
    </rPh>
    <rPh sb="4" eb="5">
      <t>ケイ</t>
    </rPh>
    <phoneticPr fontId="5"/>
  </si>
  <si>
    <t>大栄地区計</t>
    <rPh sb="0" eb="2">
      <t>タイエイ</t>
    </rPh>
    <rPh sb="2" eb="4">
      <t>チク</t>
    </rPh>
    <rPh sb="4" eb="5">
      <t>ケイ</t>
    </rPh>
    <phoneticPr fontId="5"/>
  </si>
  <si>
    <t>　</t>
    <phoneticPr fontId="5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</si>
  <si>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</si>
  <si>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</si>
  <si>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</si>
  <si>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大　　字　　名</t>
    <phoneticPr fontId="5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</si>
  <si>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5"/>
  </si>
  <si>
    <t>資料　行政管理課</t>
    <rPh sb="0" eb="2">
      <t>シリョウ</t>
    </rPh>
    <rPh sb="3" eb="5">
      <t>ギョウセイ</t>
    </rPh>
    <rPh sb="5" eb="8">
      <t>カンリカ</t>
    </rPh>
    <phoneticPr fontId="5"/>
  </si>
  <si>
    <t>（第１回）</t>
    <rPh sb="1" eb="2">
      <t>ダイ</t>
    </rPh>
    <rPh sb="3" eb="4">
      <t>カイ</t>
    </rPh>
    <phoneticPr fontId="5"/>
  </si>
  <si>
    <t>大正9</t>
    <rPh sb="0" eb="2">
      <t>タイショウ</t>
    </rPh>
    <phoneticPr fontId="5"/>
  </si>
  <si>
    <t>昭和5</t>
    <rPh sb="0" eb="2">
      <t>ショウワ</t>
    </rPh>
    <phoneticPr fontId="5"/>
  </si>
  <si>
    <t>成田市計</t>
    <rPh sb="0" eb="4">
      <t>ナリタシケイ</t>
    </rPh>
    <phoneticPr fontId="5"/>
  </si>
  <si>
    <t>世　帯</t>
    <rPh sb="0" eb="3">
      <t>セタイ</t>
    </rPh>
    <phoneticPr fontId="5"/>
  </si>
  <si>
    <t>人　口</t>
    <rPh sb="0" eb="3">
      <t>ジンコウ</t>
    </rPh>
    <phoneticPr fontId="5"/>
  </si>
  <si>
    <t>増加率</t>
    <rPh sb="0" eb="3">
      <t>ゾウカリツ</t>
    </rPh>
    <phoneticPr fontId="5"/>
  </si>
  <si>
    <t>地　　　　　　　　区　　　　　　　　別</t>
    <rPh sb="0" eb="19">
      <t>チクベツ</t>
    </rPh>
    <phoneticPr fontId="5"/>
  </si>
  <si>
    <t>人口・世帯数</t>
    <rPh sb="0" eb="2">
      <t>ジンコウ</t>
    </rPh>
    <rPh sb="3" eb="6">
      <t>セタイスウ</t>
    </rPh>
    <phoneticPr fontId="5"/>
  </si>
  <si>
    <t>平成2</t>
    <rPh sb="0" eb="2">
      <t>ヘイセイ</t>
    </rPh>
    <phoneticPr fontId="5"/>
  </si>
  <si>
    <t>資料　国勢調査</t>
    <rPh sb="0" eb="2">
      <t>シリョウ</t>
    </rPh>
    <rPh sb="3" eb="5">
      <t>コクセイ</t>
    </rPh>
    <rPh sb="5" eb="7">
      <t>チョウサ</t>
    </rPh>
    <phoneticPr fontId="5"/>
  </si>
  <si>
    <t>計</t>
    <rPh sb="0" eb="1">
      <t>ケイ</t>
    </rPh>
    <phoneticPr fontId="5"/>
  </si>
  <si>
    <t>年齢不詳</t>
    <rPh sb="0" eb="2">
      <t>ネンレイ</t>
    </rPh>
    <rPh sb="2" eb="4">
      <t>フショウ</t>
    </rPh>
    <phoneticPr fontId="5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</si>
  <si>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5"/>
  </si>
  <si>
    <t>平成17年</t>
    <rPh sb="0" eb="2">
      <t>ヘイセイ</t>
    </rPh>
    <rPh sb="4" eb="5">
      <t>ネン</t>
    </rPh>
    <phoneticPr fontId="5"/>
  </si>
  <si>
    <t>富里市</t>
    <rPh sb="0" eb="3">
      <t>トミサトシ</t>
    </rPh>
    <phoneticPr fontId="5"/>
  </si>
  <si>
    <t>佐倉市</t>
    <rPh sb="0" eb="3">
      <t>サクラシ</t>
    </rPh>
    <phoneticPr fontId="5"/>
  </si>
  <si>
    <t>東京都特別区部</t>
    <rPh sb="0" eb="3">
      <t>トウキョウト</t>
    </rPh>
    <rPh sb="3" eb="6">
      <t>トクベツク</t>
    </rPh>
    <rPh sb="6" eb="7">
      <t>ブ</t>
    </rPh>
    <phoneticPr fontId="5"/>
  </si>
  <si>
    <t>千葉市</t>
    <rPh sb="0" eb="3">
      <t>チバシ</t>
    </rPh>
    <phoneticPr fontId="5"/>
  </si>
  <si>
    <t>栄町</t>
    <rPh sb="0" eb="2">
      <t>サカエマチ</t>
    </rPh>
    <phoneticPr fontId="5"/>
  </si>
  <si>
    <t>佐原市</t>
    <rPh sb="0" eb="3">
      <t>サワラシ</t>
    </rPh>
    <phoneticPr fontId="5"/>
  </si>
  <si>
    <t>八千代市</t>
    <rPh sb="0" eb="4">
      <t>ヤチヨシ</t>
    </rPh>
    <phoneticPr fontId="5"/>
  </si>
  <si>
    <t>八街市</t>
    <rPh sb="0" eb="3">
      <t>ヤチマタシ</t>
    </rPh>
    <phoneticPr fontId="5"/>
  </si>
  <si>
    <t>酒々井町</t>
    <rPh sb="0" eb="4">
      <t>シスイマチ</t>
    </rPh>
    <phoneticPr fontId="5"/>
  </si>
  <si>
    <t>大栄町</t>
    <rPh sb="0" eb="2">
      <t>ダイエイ</t>
    </rPh>
    <rPh sb="2" eb="3">
      <t>マチ</t>
    </rPh>
    <phoneticPr fontId="5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</si>
  <si>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5"/>
  </si>
  <si>
    <t>船橋市</t>
    <rPh sb="0" eb="3">
      <t>フナバシシ</t>
    </rPh>
    <phoneticPr fontId="5"/>
  </si>
  <si>
    <t>芝山町</t>
    <rPh sb="0" eb="3">
      <t>シバヤママチ</t>
    </rPh>
    <phoneticPr fontId="5"/>
  </si>
  <si>
    <t>大栄町</t>
    <rPh sb="0" eb="3">
      <t>タイエイマチ</t>
    </rPh>
    <phoneticPr fontId="5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</si>
  <si>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</si>
  <si>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</si>
  <si>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</si>
  <si>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</si>
  <si>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</si>
  <si>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</si>
  <si>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</si>
  <si>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</si>
  <si>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6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</si>
  <si>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</si>
  <si>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</si>
  <si>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</si>
  <si>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</si>
  <si>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</si>
  <si>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</si>
  <si>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</si>
  <si>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</si>
  <si>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</si>
  <si>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</si>
  <si>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</si>
  <si>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</si>
  <si>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</si>
  <si>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</si>
  <si>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</si>
  <si>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</si>
  <si>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</si>
  <si>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</si>
  <si>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</si>
  <si>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</si>
  <si>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</si>
  <si>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</si>
  <si>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</si>
  <si>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</si>
  <si>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</si>
  <si>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</si>
  <si>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</si>
  <si>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>人　口　（ 国 勢 調 査 ）（人）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</si>
  <si>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</si>
  <si>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</si>
  <si>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</si>
  <si>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</si>
  <si>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</si>
  <si>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</si>
  <si>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</si>
  <si>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</si>
  <si>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</si>
  <si>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</si>
  <si>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</si>
  <si>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</si>
  <si>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</si>
  <si>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</si>
  <si>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</si>
  <si>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</si>
  <si>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</si>
  <si>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</si>
  <si>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</si>
  <si>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</si>
  <si>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</si>
  <si>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</si>
  <si>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</si>
  <si>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</si>
  <si>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</si>
  <si>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</si>
  <si>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</si>
  <si>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</si>
  <si>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</si>
  <si>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5"/>
  </si>
  <si>
    <t>不動産業</t>
    <rPh sb="0" eb="4">
      <t>フドウサンギョウ</t>
    </rPh>
    <phoneticPr fontId="5"/>
  </si>
  <si>
    <t>金融・保険業</t>
    <rPh sb="0" eb="2">
      <t>キンユウ</t>
    </rPh>
    <rPh sb="3" eb="6">
      <t>ホケンギョウ</t>
    </rPh>
    <phoneticPr fontId="5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</si>
  <si>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5"/>
  </si>
  <si>
    <t>運輸・通信業</t>
    <rPh sb="0" eb="2">
      <t>ウンユ</t>
    </rPh>
    <rPh sb="3" eb="6">
      <t>ツウシンギョウ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</si>
  <si>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</si>
  <si>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</si>
  <si>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</si>
  <si>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</si>
  <si>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</si>
  <si>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</si>
  <si>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漁業</t>
    <rPh sb="0" eb="2">
      <t>ギョギョウ</t>
    </rPh>
    <phoneticPr fontId="5"/>
  </si>
  <si>
    <t>林業</t>
    <rPh sb="0" eb="2">
      <t>リンギョウ</t>
    </rPh>
    <phoneticPr fontId="5"/>
  </si>
  <si>
    <t>農業</t>
    <rPh sb="0" eb="2">
      <t>ノウギョウ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</si>
  <si>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</si>
  <si>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総数</t>
    <rPh sb="0" eb="2">
      <t>ソウスウ</t>
    </rPh>
    <phoneticPr fontId="5"/>
  </si>
  <si>
    <t>　人　口　構成比(％)</t>
    <rPh sb="1" eb="4">
      <t>ジンコウ</t>
    </rPh>
    <rPh sb="5" eb="8">
      <t>コウセイヒ</t>
    </rPh>
    <phoneticPr fontId="5"/>
  </si>
  <si>
    <t>自宅外</t>
    <rPh sb="0" eb="2">
      <t>ジタク</t>
    </rPh>
    <rPh sb="2" eb="3">
      <t>ガイ</t>
    </rPh>
    <phoneticPr fontId="5"/>
  </si>
  <si>
    <t>他市区町村で常住</t>
    <rPh sb="0" eb="3">
      <t>タシク</t>
    </rPh>
    <rPh sb="3" eb="5">
      <t>チョウソン</t>
    </rPh>
    <rPh sb="6" eb="8">
      <t>ジョウジュウ</t>
    </rPh>
    <phoneticPr fontId="5"/>
  </si>
  <si>
    <t>自市で</t>
    <rPh sb="0" eb="2">
      <t>ジシ</t>
    </rPh>
    <phoneticPr fontId="5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</si>
  <si>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5"/>
  </si>
  <si>
    <t>仕事</t>
    <rPh sb="0" eb="2">
      <t>シゴト</t>
    </rPh>
    <phoneticPr fontId="5"/>
  </si>
  <si>
    <t>失業者</t>
    <rPh sb="0" eb="3">
      <t>シツギョウシャ</t>
    </rPh>
    <phoneticPr fontId="5"/>
  </si>
  <si>
    <t>人口</t>
    <rPh sb="0" eb="2">
      <t>ジンコウ</t>
    </rPh>
    <phoneticPr fontId="5"/>
  </si>
  <si>
    <t>完全</t>
    <rPh sb="0" eb="2">
      <t>カンゼン</t>
    </rPh>
    <phoneticPr fontId="5"/>
  </si>
  <si>
    <t>通学の</t>
    <rPh sb="0" eb="2">
      <t>ツウガク</t>
    </rPh>
    <phoneticPr fontId="5"/>
  </si>
  <si>
    <t>家事の</t>
    <rPh sb="0" eb="2">
      <t>カジ</t>
    </rPh>
    <phoneticPr fontId="5"/>
  </si>
  <si>
    <t>非労働力</t>
    <rPh sb="0" eb="1">
      <t>ヒ</t>
    </rPh>
    <rPh sb="1" eb="4">
      <t>ロウドウリョク</t>
    </rPh>
    <phoneticPr fontId="5"/>
  </si>
  <si>
    <t>就　　　　　　業　　　　　　者</t>
    <rPh sb="0" eb="15">
      <t>シュウギョウシャ</t>
    </rPh>
    <phoneticPr fontId="5"/>
  </si>
  <si>
    <t>労　　　　働　　　　力　　　　人　　　　口</t>
    <rPh sb="0" eb="11">
      <t>ロウドウリョク</t>
    </rPh>
    <rPh sb="15" eb="21">
      <t>ジンコウ</t>
    </rPh>
    <phoneticPr fontId="5"/>
  </si>
  <si>
    <t>総  数</t>
    <rPh sb="0" eb="4">
      <t>ソウスウ</t>
    </rPh>
    <phoneticPr fontId="5"/>
  </si>
  <si>
    <t>男 女 別</t>
    <rPh sb="0" eb="5">
      <t>ダンジョベツ</t>
    </rPh>
    <phoneticPr fontId="5"/>
  </si>
  <si>
    <t>主に
仕事</t>
    <rPh sb="0" eb="1">
      <t>オモ</t>
    </rPh>
    <rPh sb="3" eb="5">
      <t>シゴト</t>
    </rPh>
    <phoneticPr fontId="5"/>
  </si>
  <si>
    <t>富里市</t>
    <rPh sb="0" eb="1">
      <t>トミ</t>
    </rPh>
    <rPh sb="1" eb="2">
      <t>サト</t>
    </rPh>
    <rPh sb="2" eb="3">
      <t>シ</t>
    </rPh>
    <phoneticPr fontId="6"/>
  </si>
  <si>
    <t>（各年10月１日）</t>
    <rPh sb="1" eb="3">
      <t>カクネン</t>
    </rPh>
    <rPh sb="5" eb="6">
      <t>ガツ</t>
    </rPh>
    <rPh sb="7" eb="8">
      <t>ニチ</t>
    </rPh>
    <phoneticPr fontId="5"/>
  </si>
  <si>
    <t xml:space="preserve">
17</t>
  </si>
  <si>
    <t xml:space="preserve"> </t>
    <phoneticPr fontId="5"/>
  </si>
  <si>
    <t>　　 区分
 年</t>
    <rPh sb="3" eb="5">
      <t>クブン</t>
    </rPh>
    <rPh sb="7" eb="8">
      <t>ネン</t>
    </rPh>
    <phoneticPr fontId="5"/>
  </si>
  <si>
    <t>－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</si>
  <si>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5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</si>
  <si>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5"/>
  </si>
  <si>
    <t>(各年3月31日)</t>
    <rPh sb="1" eb="3">
      <t>カクネン</t>
    </rPh>
    <rPh sb="4" eb="5">
      <t>ガツ</t>
    </rPh>
    <rPh sb="7" eb="8">
      <t>ニチ</t>
    </rPh>
    <phoneticPr fontId="5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</si>
  <si>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</si>
  <si>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</si>
  <si>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</si>
  <si>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</si>
  <si>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</si>
  <si>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</si>
  <si>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</si>
  <si>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</si>
  <si>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</si>
  <si>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</si>
  <si>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</si>
  <si>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</si>
  <si>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</si>
  <si>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</si>
  <si>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</si>
  <si>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</si>
  <si>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5"/>
  </si>
  <si>
    <t xml:space="preserve">
50</t>
  </si>
  <si>
    <t xml:space="preserve">
60</t>
  </si>
  <si>
    <t xml:space="preserve">
12</t>
  </si>
  <si>
    <t xml:space="preserve">
23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</si>
  <si>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5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</si>
  <si>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5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</si>
  <si>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8"/>
  </si>
  <si>
    <t>65歳～74歳</t>
    <rPh sb="2" eb="3">
      <t>サイ</t>
    </rPh>
    <rPh sb="6" eb="7">
      <t>サイ</t>
    </rPh>
    <phoneticPr fontId="18"/>
  </si>
  <si>
    <t>75～84歳</t>
    <rPh sb="5" eb="6">
      <t>サイ</t>
    </rPh>
    <phoneticPr fontId="18"/>
  </si>
  <si>
    <t>85歳以上</t>
    <rPh sb="2" eb="3">
      <t>サイ</t>
    </rPh>
    <rPh sb="3" eb="5">
      <t>イジョウ</t>
    </rPh>
    <phoneticPr fontId="18"/>
  </si>
  <si>
    <t>千葉市</t>
    <rPh sb="0" eb="3">
      <t>チバシ</t>
    </rPh>
    <phoneticPr fontId="22"/>
  </si>
  <si>
    <t>白井市</t>
  </si>
  <si>
    <t>富里市</t>
  </si>
  <si>
    <t>南房総市</t>
    <rPh sb="0" eb="3">
      <t>ミナミボウソウ</t>
    </rPh>
    <rPh sb="3" eb="4">
      <t>シ</t>
    </rPh>
    <phoneticPr fontId="22"/>
  </si>
  <si>
    <t>匝瑳市</t>
    <rPh sb="0" eb="3">
      <t>ソウサシ</t>
    </rPh>
    <phoneticPr fontId="22"/>
  </si>
  <si>
    <t>香取市</t>
    <rPh sb="0" eb="2">
      <t>カトリ</t>
    </rPh>
    <rPh sb="2" eb="3">
      <t>シ</t>
    </rPh>
    <phoneticPr fontId="22"/>
  </si>
  <si>
    <t>山武市</t>
    <rPh sb="0" eb="2">
      <t>サンブ</t>
    </rPh>
    <rPh sb="2" eb="3">
      <t>シ</t>
    </rPh>
    <phoneticPr fontId="22"/>
  </si>
  <si>
    <t>いすみ市</t>
    <rPh sb="3" eb="4">
      <t>シ</t>
    </rPh>
    <phoneticPr fontId="22"/>
  </si>
  <si>
    <t>順位</t>
    <rPh sb="0" eb="2">
      <t>ジュンイ</t>
    </rPh>
    <phoneticPr fontId="5"/>
  </si>
  <si>
    <t>合計</t>
    <rPh sb="0" eb="2">
      <t>ゴウケイ</t>
    </rPh>
    <phoneticPr fontId="5"/>
  </si>
  <si>
    <t>総人口
(人)</t>
    <rPh sb="0" eb="3">
      <t>ソウジンコウ</t>
    </rPh>
    <rPh sb="6" eb="7">
      <t>ニン</t>
    </rPh>
    <phoneticPr fontId="18"/>
  </si>
  <si>
    <t>資料　千葉県高齢者福祉課</t>
    <rPh sb="0" eb="2">
      <t>シリョウ</t>
    </rPh>
    <rPh sb="3" eb="6">
      <t>チバケン</t>
    </rPh>
    <phoneticPr fontId="5"/>
  </si>
  <si>
    <t xml:space="preserve">              区分
市名</t>
    <rPh sb="14" eb="16">
      <t>クブン</t>
    </rPh>
    <rPh sb="17" eb="18">
      <t>シ</t>
    </rPh>
    <rPh sb="18" eb="19">
      <t>ナ</t>
    </rPh>
    <phoneticPr fontId="5"/>
  </si>
  <si>
    <t>高齢化率
(％)</t>
    <rPh sb="0" eb="2">
      <t>コウレイ</t>
    </rPh>
    <rPh sb="2" eb="3">
      <t>カ</t>
    </rPh>
    <rPh sb="3" eb="4">
      <t>リツ</t>
    </rPh>
    <phoneticPr fontId="18"/>
  </si>
  <si>
    <t xml:space="preserve">               （各年3月31日現在）</t>
    <phoneticPr fontId="5"/>
  </si>
  <si>
    <t>昭和30</t>
    <rPh sb="0" eb="2">
      <t>ショウワ</t>
    </rPh>
    <phoneticPr fontId="5"/>
  </si>
  <si>
    <t>平成7</t>
    <rPh sb="0" eb="2">
      <t>ヘイセイ</t>
    </rPh>
    <phoneticPr fontId="5"/>
  </si>
  <si>
    <t>0～4</t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</si>
  <si>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</si>
  <si>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</si>
  <si>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</si>
  <si>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</si>
  <si>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</si>
  <si>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</si>
  <si>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</si>
  <si>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</si>
  <si>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</si>
  <si>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</si>
  <si>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</si>
  <si>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</si>
  <si>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</si>
  <si>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</si>
  <si>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</si>
  <si>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</si>
  <si>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</si>
  <si>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</t>
    <phoneticPr fontId="5"/>
  </si>
  <si>
    <t>0～14</t>
    <phoneticPr fontId="5"/>
  </si>
  <si>
    <t>15～64</t>
    <phoneticPr fontId="5"/>
  </si>
  <si>
    <t>65～</t>
    <phoneticPr fontId="5"/>
  </si>
  <si>
    <t>構成比（％）</t>
    <rPh sb="0" eb="3">
      <t>コウセイヒ</t>
    </rPh>
    <phoneticPr fontId="5"/>
  </si>
  <si>
    <t xml:space="preserve">
24</t>
  </si>
  <si>
    <t>平成22年</t>
    <rPh sb="0" eb="2">
      <t>ヘイセイ</t>
    </rPh>
    <rPh sb="4" eb="5">
      <t>ネン</t>
    </rPh>
    <phoneticPr fontId="5"/>
  </si>
  <si>
    <t>(旧成田市)</t>
    <rPh sb="1" eb="2">
      <t>キュウ</t>
    </rPh>
    <rPh sb="2" eb="5">
      <t>ナ</t>
    </rPh>
    <phoneticPr fontId="5"/>
  </si>
  <si>
    <t>(旧下総町)</t>
    <rPh sb="1" eb="2">
      <t>キュウ</t>
    </rPh>
    <rPh sb="2" eb="5">
      <t>シモフサチョウ</t>
    </rPh>
    <phoneticPr fontId="5"/>
  </si>
  <si>
    <t>(旧大栄町)</t>
    <rPh sb="1" eb="2">
      <t>キュウ</t>
    </rPh>
    <rPh sb="2" eb="5">
      <t>タイエイマチ</t>
    </rPh>
    <phoneticPr fontId="5"/>
  </si>
  <si>
    <t>休業者</t>
    <rPh sb="0" eb="2">
      <t>キュウギョウ</t>
    </rPh>
    <rPh sb="2" eb="3">
      <t>シャ</t>
    </rPh>
    <phoneticPr fontId="5"/>
  </si>
  <si>
    <t>スペイン</t>
  </si>
  <si>
    <t>ギリシャ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</si>
  <si>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</si>
  <si>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</si>
  <si>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</si>
  <si>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</si>
  <si>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</si>
  <si>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</si>
  <si>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</si>
  <si>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</si>
  <si>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</si>
  <si>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</si>
  <si>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</si>
  <si>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</si>
  <si>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</si>
  <si>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</si>
  <si>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</si>
  <si>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</si>
  <si>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</si>
  <si>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</si>
  <si>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</si>
  <si>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</si>
  <si>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</si>
  <si>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</si>
  <si>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</si>
  <si>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</si>
  <si>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</si>
  <si>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</si>
  <si>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</si>
  <si>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</si>
  <si>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</si>
  <si>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</si>
  <si>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</si>
  <si>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</si>
  <si>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</si>
  <si>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</si>
  <si>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(再掲）</t>
    <rPh sb="1" eb="3">
      <t>サイケイ</t>
    </rPh>
    <phoneticPr fontId="5"/>
  </si>
  <si>
    <t>常住</t>
    <rPh sb="0" eb="1">
      <t>ツネ</t>
    </rPh>
    <rPh sb="1" eb="2">
      <t>ジュウ</t>
    </rPh>
    <phoneticPr fontId="5"/>
  </si>
  <si>
    <t>自市で従業</t>
    <rPh sb="0" eb="1">
      <t>ジ</t>
    </rPh>
    <rPh sb="1" eb="2">
      <t>シ</t>
    </rPh>
    <phoneticPr fontId="5"/>
  </si>
  <si>
    <t>分類不能の産業</t>
    <phoneticPr fontId="5"/>
  </si>
  <si>
    <t>従業地
不詳</t>
    <rPh sb="5" eb="7">
      <t>フショウ</t>
    </rPh>
    <phoneticPr fontId="5"/>
  </si>
  <si>
    <t>従業地による就業者数</t>
    <rPh sb="2" eb="3">
      <t>チ</t>
    </rPh>
    <rPh sb="9" eb="10">
      <t>スウ</t>
    </rPh>
    <phoneticPr fontId="5"/>
  </si>
  <si>
    <t>　　　　　　　　　　　　　　　　　　年・区分
産業別</t>
    <rPh sb="18" eb="19">
      <t>ネン</t>
    </rPh>
    <rPh sb="20" eb="22">
      <t>クブン</t>
    </rPh>
    <rPh sb="23" eb="26">
      <t>サンギョウベツ</t>
    </rPh>
    <phoneticPr fontId="5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</si>
  <si>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5"/>
  </si>
  <si>
    <t>総数</t>
    <phoneticPr fontId="5"/>
  </si>
  <si>
    <t>自宅</t>
    <phoneticPr fontId="5"/>
  </si>
  <si>
    <t>県内</t>
    <phoneticPr fontId="5"/>
  </si>
  <si>
    <t>県外</t>
    <phoneticPr fontId="5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</si>
  <si>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5"/>
  </si>
  <si>
    <t>　　　「他市区町村で従業」には従業地不詳を含む。</t>
    <rPh sb="4" eb="5">
      <t>ホカ</t>
    </rPh>
    <rPh sb="5" eb="7">
      <t>シク</t>
    </rPh>
    <rPh sb="7" eb="9">
      <t>チョウソン</t>
    </rPh>
    <rPh sb="10" eb="12">
      <t>ジュウギョウ</t>
    </rPh>
    <phoneticPr fontId="5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</si>
  <si>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5"/>
  </si>
  <si>
    <t>　　　従業地による就業者数とは，成田市に勤務する就業者数である。　　　</t>
    <phoneticPr fontId="5"/>
  </si>
  <si>
    <t>　　　　　　　　　　　　　区分
産業別</t>
    <rPh sb="13" eb="15">
      <t>クブン</t>
    </rPh>
    <rPh sb="16" eb="19">
      <t>サンギョウベツ</t>
    </rPh>
    <phoneticPr fontId="5"/>
  </si>
  <si>
    <t>栄町</t>
  </si>
  <si>
    <t>東京都特別区部</t>
    <rPh sb="0" eb="3">
      <t>トウキョウト</t>
    </rPh>
    <phoneticPr fontId="5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</si>
  <si>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</si>
  <si>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5"/>
  </si>
  <si>
    <t>Ⅱ</t>
  </si>
  <si>
    <t>Ⅰ</t>
  </si>
  <si>
    <t>成田市</t>
    <rPh sb="0" eb="3">
      <t>ナリタシ</t>
    </rPh>
    <phoneticPr fontId="5"/>
  </si>
  <si>
    <t>千葉県</t>
    <rPh sb="0" eb="3">
      <t>チバケン</t>
    </rPh>
    <phoneticPr fontId="5"/>
  </si>
  <si>
    <t>面積</t>
    <rPh sb="0" eb="2">
      <t>メンセキ</t>
    </rPh>
    <phoneticPr fontId="5"/>
  </si>
  <si>
    <t>１ｋ㎡当たり</t>
    <rPh sb="3" eb="4">
      <t>ア</t>
    </rPh>
    <phoneticPr fontId="5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</si>
  <si>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</si>
  <si>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</si>
  <si>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面積（ｋ㎡）</t>
    <rPh sb="0" eb="2">
      <t>メンセキ</t>
    </rPh>
    <phoneticPr fontId="5"/>
  </si>
  <si>
    <t>人口（人）</t>
    <rPh sb="0" eb="2">
      <t>ジンコウ</t>
    </rPh>
    <rPh sb="3" eb="4">
      <t>ヒト</t>
    </rPh>
    <phoneticPr fontId="5"/>
  </si>
  <si>
    <t>区分</t>
    <rPh sb="0" eb="2">
      <t>クブン</t>
    </rPh>
    <phoneticPr fontId="5"/>
  </si>
  <si>
    <t>　　　旧下総町，旧大栄町の大正9年～昭和15年の男女別人口は，他の年の男女比による推計値である。</t>
    <rPh sb="3" eb="4">
      <t>キュウ</t>
    </rPh>
    <rPh sb="4" eb="7">
      <t>ｓ</t>
    </rPh>
    <rPh sb="8" eb="9">
      <t>キュウ</t>
    </rPh>
    <rPh sb="9" eb="12">
      <t>ｔ</t>
    </rPh>
    <rPh sb="13" eb="15">
      <t>タイショウ</t>
    </rPh>
    <rPh sb="16" eb="17">
      <t>ネン</t>
    </rPh>
    <rPh sb="18" eb="20">
      <t>ショウワ</t>
    </rPh>
    <rPh sb="22" eb="23">
      <t>ネン</t>
    </rPh>
    <rPh sb="24" eb="26">
      <t>ダンジョ</t>
    </rPh>
    <rPh sb="26" eb="27">
      <t>ベツ</t>
    </rPh>
    <rPh sb="27" eb="29">
      <t>ジンコウ</t>
    </rPh>
    <rPh sb="31" eb="32">
      <t>タ</t>
    </rPh>
    <rPh sb="33" eb="34">
      <t>ネン</t>
    </rPh>
    <rPh sb="37" eb="38">
      <t>ヒ</t>
    </rPh>
    <rPh sb="41" eb="44">
      <t>スイケイチ</t>
    </rPh>
    <phoneticPr fontId="5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</si>
  <si>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5"/>
  </si>
  <si>
    <t>人口</t>
    <rPh sb="0" eb="2">
      <t>ジンコウ</t>
    </rPh>
    <phoneticPr fontId="18"/>
  </si>
  <si>
    <t>合計</t>
    <rPh sb="0" eb="2">
      <t>ゴウケイ</t>
    </rPh>
    <phoneticPr fontId="5"/>
  </si>
  <si>
    <t>ほか</t>
    <phoneticPr fontId="5"/>
  </si>
  <si>
    <t>かたわら</t>
    <phoneticPr fontId="5"/>
  </si>
  <si>
    <t>鎌ヶ谷市</t>
    <phoneticPr fontId="5"/>
  </si>
  <si>
    <t>袖ヶ浦市</t>
    <phoneticPr fontId="5"/>
  </si>
  <si>
    <t>印西市</t>
    <phoneticPr fontId="18"/>
  </si>
  <si>
    <t>　　　昼間人口には年齢不詳は含まれない。</t>
    <phoneticPr fontId="5"/>
  </si>
  <si>
    <t>平成 2</t>
    <phoneticPr fontId="5"/>
  </si>
  <si>
    <t xml:space="preserve"> ２  人口</t>
    <phoneticPr fontId="18"/>
  </si>
  <si>
    <t xml:space="preserve">      区分
市名</t>
    <phoneticPr fontId="5"/>
  </si>
  <si>
    <t>面　積
（k㎡）</t>
    <phoneticPr fontId="5"/>
  </si>
  <si>
    <t>人口密度
１k㎡当り
人口</t>
    <phoneticPr fontId="5"/>
  </si>
  <si>
    <t>*</t>
    <phoneticPr fontId="6"/>
  </si>
  <si>
    <t>袖ヶ浦市</t>
    <phoneticPr fontId="5"/>
  </si>
  <si>
    <t>　　　面積の「＊」は境界未定地であるため，推計値を掲載した。</t>
    <phoneticPr fontId="5"/>
  </si>
  <si>
    <t xml:space="preserve">千葉県毎月常住人口調査月報       </t>
    <phoneticPr fontId="5"/>
  </si>
  <si>
    <t>ニュータウン地区計</t>
    <rPh sb="6" eb="8">
      <t>チク</t>
    </rPh>
    <rPh sb="8" eb="9">
      <t>ケイ</t>
    </rPh>
    <phoneticPr fontId="5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</si>
  <si>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5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</si>
  <si>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</si>
  <si>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</si>
  <si>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</si>
  <si>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</si>
  <si>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</si>
  <si>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</si>
  <si>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</si>
  <si>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</si>
  <si>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</si>
  <si>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</si>
  <si>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</si>
  <si>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</si>
  <si>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</si>
  <si>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</si>
  <si>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</si>
  <si>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</si>
  <si>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</si>
  <si>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</si>
  <si>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</si>
  <si>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</si>
  <si>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</si>
  <si>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</si>
  <si>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</si>
  <si>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</si>
  <si>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</si>
  <si>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</si>
  <si>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</si>
  <si>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</si>
  <si>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</si>
  <si>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</si>
  <si>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</si>
  <si>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</si>
  <si>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</si>
  <si>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</si>
  <si>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</si>
  <si>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</si>
  <si>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</si>
  <si>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</si>
  <si>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</si>
  <si>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</si>
  <si>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</si>
  <si>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</si>
  <si>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</si>
  <si>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</si>
  <si>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</si>
  <si>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</si>
  <si>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</si>
  <si>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</si>
  <si>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</si>
  <si>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</si>
  <si>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</si>
  <si>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</si>
  <si>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</si>
  <si>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</si>
  <si>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</si>
  <si>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</si>
  <si>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</si>
  <si>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</si>
  <si>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</si>
  <si>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</si>
  <si>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</si>
  <si>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</si>
  <si>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</si>
  <si>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</si>
  <si>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</si>
  <si>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</si>
  <si>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</si>
  <si>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</si>
  <si>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</si>
  <si>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</si>
  <si>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</si>
  <si>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</si>
  <si>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</si>
  <si>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</si>
  <si>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</si>
  <si>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</si>
  <si>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</si>
  <si>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</si>
  <si>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</si>
  <si>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</si>
  <si>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</si>
  <si>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</si>
  <si>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</si>
  <si>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</si>
  <si>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</si>
  <si>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</si>
  <si>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</si>
  <si>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</si>
  <si>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</si>
  <si>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</si>
  <si>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</si>
  <si>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</si>
  <si>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</si>
  <si>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</si>
  <si>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</si>
  <si>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</si>
  <si>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</si>
  <si>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5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</si>
  <si>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2"/>
  </si>
  <si>
    <t>モロッコ</t>
  </si>
  <si>
    <t>ウズベキスタン</t>
  </si>
  <si>
    <t>ベネズエラ</t>
  </si>
  <si>
    <t>浅間</t>
    <rPh sb="0" eb="2">
      <t>アサマ</t>
    </rPh>
    <phoneticPr fontId="6"/>
  </si>
  <si>
    <t>川上</t>
    <rPh sb="0" eb="2">
      <t>カワカミ</t>
    </rPh>
    <phoneticPr fontId="6"/>
  </si>
  <si>
    <t>多良貝</t>
    <rPh sb="0" eb="2">
      <t>タラ</t>
    </rPh>
    <rPh sb="2" eb="3">
      <t>カイ</t>
    </rPh>
    <phoneticPr fontId="6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</si>
  <si>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6"/>
  </si>
  <si>
    <t>官林</t>
    <rPh sb="0" eb="1">
      <t>カン</t>
    </rPh>
    <rPh sb="1" eb="2">
      <t>ハヤシ</t>
    </rPh>
    <phoneticPr fontId="6"/>
  </si>
  <si>
    <t>一鍬田</t>
    <rPh sb="1" eb="2">
      <t>クワ</t>
    </rPh>
    <rPh sb="2" eb="3">
      <t>タ</t>
    </rPh>
    <phoneticPr fontId="6"/>
  </si>
  <si>
    <t>七沢</t>
    <rPh sb="0" eb="2">
      <t>ナナサワ</t>
    </rPh>
    <phoneticPr fontId="6"/>
  </si>
  <si>
    <t>平川</t>
    <rPh sb="0" eb="2">
      <t>ヒラカワ</t>
    </rPh>
    <phoneticPr fontId="6"/>
  </si>
  <si>
    <t>新川</t>
    <rPh sb="0" eb="2">
      <t>シンカワ</t>
    </rPh>
    <phoneticPr fontId="6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</si>
  <si>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</si>
  <si>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</si>
  <si>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</si>
  <si>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</si>
  <si>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</si>
  <si>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</si>
  <si>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</si>
  <si>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</si>
  <si>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</si>
  <si>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</si>
  <si>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</si>
  <si>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</si>
  <si>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</si>
  <si>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</si>
  <si>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</si>
  <si>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</si>
  <si>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</si>
  <si>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</si>
  <si>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</si>
  <si>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</si>
  <si>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</si>
  <si>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</si>
  <si>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</si>
  <si>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</si>
  <si>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</si>
  <si>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</si>
  <si>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</si>
  <si>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</si>
  <si>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</si>
  <si>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</si>
  <si>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</si>
  <si>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</si>
  <si>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</si>
  <si>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</si>
  <si>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</si>
  <si>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</si>
  <si>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</si>
  <si>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</si>
  <si>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</si>
  <si>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</si>
  <si>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</si>
  <si>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</si>
  <si>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</si>
  <si>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</si>
  <si>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</si>
  <si>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</si>
  <si>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</si>
  <si>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</si>
  <si>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</si>
  <si>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</si>
  <si>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</si>
  <si>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</si>
  <si>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</si>
  <si>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</si>
  <si>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</si>
  <si>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</si>
  <si>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</si>
  <si>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</si>
  <si>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</si>
  <si>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</si>
  <si>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</si>
  <si>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</si>
  <si>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</si>
  <si>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</si>
  <si>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</si>
  <si>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</si>
  <si>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</si>
  <si>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</si>
  <si>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4"/>
  </si>
  <si>
    <t>はなのき台２丁目</t>
    <rPh sb="4" eb="5">
      <t>ダイ</t>
    </rPh>
    <rPh sb="6" eb="8">
      <t>チョウメ</t>
    </rPh>
    <phoneticPr fontId="4"/>
  </si>
  <si>
    <t>はなのき台３丁目</t>
    <rPh sb="4" eb="5">
      <t>ダイ</t>
    </rPh>
    <rPh sb="6" eb="8">
      <t>チョウメ</t>
    </rPh>
    <phoneticPr fontId="4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</si>
  <si>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</si>
  <si>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</si>
  <si>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</si>
  <si>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</si>
  <si>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</si>
  <si>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</si>
  <si>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</si>
  <si>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</si>
  <si>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</si>
  <si>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</si>
  <si>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</si>
  <si>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</si>
  <si>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</si>
  <si>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</si>
  <si>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</si>
  <si>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6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</si>
  <si>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</si>
  <si>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</si>
  <si>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</si>
  <si>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</si>
  <si>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</si>
  <si>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</si>
  <si>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</si>
  <si>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中国</t>
  </si>
  <si>
    <t>韓国・朝鮮</t>
  </si>
  <si>
    <t>ドミニカ共和国</t>
  </si>
  <si>
    <t xml:space="preserve">
26</t>
  </si>
  <si>
    <t>　　　</t>
    <phoneticPr fontId="5"/>
  </si>
  <si>
    <t xml:space="preserve">
27</t>
  </si>
  <si>
    <t>グアテマラ</t>
  </si>
  <si>
    <t xml:space="preserve">
28</t>
  </si>
  <si>
    <t>平成27年10月1日</t>
    <rPh sb="0" eb="2">
      <t>ヘイセイ</t>
    </rPh>
    <rPh sb="4" eb="5">
      <t>ネン</t>
    </rPh>
    <rPh sb="7" eb="8">
      <t>ツキ</t>
    </rPh>
    <rPh sb="9" eb="10">
      <t>ニチ</t>
    </rPh>
    <phoneticPr fontId="5"/>
  </si>
  <si>
    <t>５　国勢調査年齢別人口（平成27年10月1日現在）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ヘイセイ</t>
    </rPh>
    <rPh sb="16" eb="17">
      <t>ネン</t>
    </rPh>
    <phoneticPr fontId="5"/>
  </si>
  <si>
    <t>平成7</t>
    <phoneticPr fontId="5"/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</si>
  <si>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5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</si>
  <si>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5"/>
  </si>
  <si>
    <t>２-３　大字別人口・世帯数（続き）</t>
    <phoneticPr fontId="5"/>
  </si>
  <si>
    <t>２-４　国勢調査</t>
    <rPh sb="4" eb="6">
      <t>コクセイ</t>
    </rPh>
    <rPh sb="6" eb="8">
      <t>チョウサ</t>
    </rPh>
    <phoneticPr fontId="5"/>
  </si>
  <si>
    <t>２-８　県内各市の人口</t>
    <phoneticPr fontId="6"/>
  </si>
  <si>
    <t>２-９　県内各市の高齢者人口</t>
    <rPh sb="9" eb="12">
      <t>コウレイシャ</t>
    </rPh>
    <phoneticPr fontId="6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</si>
  <si>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5"/>
  </si>
  <si>
    <t>２-１２　産業（大分類）別就業人口（１５歳以上）</t>
    <rPh sb="5" eb="7">
      <t>サンギョウ</t>
    </rPh>
    <rPh sb="8" eb="11">
      <t>ダイブンルイ</t>
    </rPh>
    <rPh sb="12" eb="13">
      <t>ベツ</t>
    </rPh>
    <rPh sb="13" eb="15">
      <t>シュウギョウ</t>
    </rPh>
    <rPh sb="15" eb="17">
      <t>ジンコウ</t>
    </rPh>
    <rPh sb="20" eb="23">
      <t>サイイジョウ</t>
    </rPh>
    <phoneticPr fontId="5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</si>
  <si>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5"/>
  </si>
  <si>
    <t>平成22年</t>
  </si>
  <si>
    <t>平成27年</t>
    <rPh sb="0" eb="2">
      <t>ヘイセイ</t>
    </rPh>
    <rPh sb="4" eb="5">
      <t>ネン</t>
    </rPh>
    <phoneticPr fontId="5"/>
  </si>
  <si>
    <t>平成24年7月9日施行の住民基本台帳法一部改正に伴い，外国人の方も住民基本台帳に登録されました。</t>
    <phoneticPr fontId="5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</si>
  <si>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5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</si>
  <si>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</si>
  <si>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</si>
  <si>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</si>
  <si>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</si>
  <si>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</si>
  <si>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</si>
  <si>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</si>
  <si>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</si>
  <si>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</si>
  <si>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</si>
  <si>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</si>
  <si>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資料　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</si>
  <si>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（注）平成17年度より旧下総町，旧大栄町分を含む。</t>
    <rPh sb="8" eb="9">
      <t>ド</t>
    </rPh>
    <phoneticPr fontId="5"/>
  </si>
  <si>
    <t>月別</t>
  </si>
  <si>
    <t>増 加 数</t>
    <rPh sb="0" eb="5">
      <t>ゾウカスウ</t>
    </rPh>
    <phoneticPr fontId="5"/>
  </si>
  <si>
    <t>死　　亡</t>
    <rPh sb="0" eb="4">
      <t>シボウ</t>
    </rPh>
    <phoneticPr fontId="5"/>
  </si>
  <si>
    <t>出　　生</t>
    <rPh sb="0" eb="4">
      <t>シュッセイ</t>
    </rPh>
    <phoneticPr fontId="5"/>
  </si>
  <si>
    <t>そ の 他</t>
    <rPh sb="0" eb="5">
      <t>ソノタ</t>
    </rPh>
    <phoneticPr fontId="5"/>
  </si>
  <si>
    <t>転　　出</t>
    <rPh sb="0" eb="4">
      <t>テンシュツ</t>
    </rPh>
    <phoneticPr fontId="5"/>
  </si>
  <si>
    <t>転　　入</t>
    <rPh sb="0" eb="4">
      <t>テンニュウ</t>
    </rPh>
    <phoneticPr fontId="5"/>
  </si>
  <si>
    <t>自　　　然　　　動　　　態</t>
    <rPh sb="0" eb="5">
      <t>シゼン</t>
    </rPh>
    <rPh sb="8" eb="13">
      <t>ドウタイ</t>
    </rPh>
    <phoneticPr fontId="5"/>
  </si>
  <si>
    <t>社　　　　会　　　　動　　　　態</t>
    <rPh sb="0" eb="6">
      <t>シャカイ</t>
    </rPh>
    <rPh sb="10" eb="16">
      <t>ドウタイ</t>
    </rPh>
    <phoneticPr fontId="5"/>
  </si>
  <si>
    <t xml:space="preserve">                 区分
年度</t>
    <rPh sb="17" eb="19">
      <t>クブン</t>
    </rPh>
    <rPh sb="20" eb="22">
      <t>ネンド</t>
    </rPh>
    <phoneticPr fontId="5"/>
  </si>
  <si>
    <t>２-２　人口動態</t>
    <rPh sb="4" eb="6">
      <t>ジンコウ</t>
    </rPh>
    <rPh sb="6" eb="8">
      <t>ドウタイ</t>
    </rPh>
    <phoneticPr fontId="5"/>
  </si>
  <si>
    <t>下　総</t>
    <rPh sb="0" eb="1">
      <t>シタ</t>
    </rPh>
    <rPh sb="2" eb="3">
      <t>ソウ</t>
    </rPh>
    <phoneticPr fontId="5"/>
  </si>
  <si>
    <t>大　栄</t>
    <rPh sb="0" eb="1">
      <t>ダイ</t>
    </rPh>
    <rPh sb="2" eb="3">
      <t>エイ</t>
    </rPh>
    <phoneticPr fontId="5"/>
  </si>
  <si>
    <t>(平成２７年１０月１日)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</si>
  <si>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　　　※ （ ）内は平成22年10月１日</t>
    <phoneticPr fontId="5"/>
  </si>
  <si>
    <t>（平成27年10月１日）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</si>
  <si>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平成２７年国勢調査　人口集中地区（ＤＩＤ）参考地図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ジンコウ</t>
    </rPh>
    <rPh sb="12" eb="14">
      <t>シュウチュウ</t>
    </rPh>
    <rPh sb="14" eb="16">
      <t>チク</t>
    </rPh>
    <rPh sb="21" eb="23">
      <t>サンコウ</t>
    </rPh>
    <rPh sb="23" eb="25">
      <t>チズ</t>
    </rPh>
    <phoneticPr fontId="5"/>
  </si>
  <si>
    <t>資料　　国勢調査</t>
  </si>
  <si>
    <t>全　国</t>
    <rPh sb="0" eb="1">
      <t>ゼン</t>
    </rPh>
    <rPh sb="2" eb="3">
      <t>クニ</t>
    </rPh>
    <phoneticPr fontId="49"/>
  </si>
  <si>
    <t>27年</t>
    <rPh sb="2" eb="3">
      <t>ネン</t>
    </rPh>
    <phoneticPr fontId="49"/>
  </si>
  <si>
    <t>千葉県</t>
    <rPh sb="0" eb="3">
      <t>チバケン</t>
    </rPh>
    <phoneticPr fontId="49"/>
  </si>
  <si>
    <t>平成</t>
    <rPh sb="0" eb="2">
      <t>ヘイセイ</t>
    </rPh>
    <phoneticPr fontId="49"/>
  </si>
  <si>
    <t>65歳～</t>
    <rPh sb="2" eb="3">
      <t>サイ</t>
    </rPh>
    <phoneticPr fontId="30"/>
  </si>
  <si>
    <t>15～64歳</t>
    <rPh sb="5" eb="6">
      <t>サイ</t>
    </rPh>
    <phoneticPr fontId="30"/>
  </si>
  <si>
    <t>0～14歳</t>
    <rPh sb="4" eb="5">
      <t>サイ</t>
    </rPh>
    <phoneticPr fontId="30"/>
  </si>
  <si>
    <t>全国
27</t>
    <rPh sb="0" eb="2">
      <t>ゼンコク</t>
    </rPh>
    <phoneticPr fontId="50"/>
  </si>
  <si>
    <t>千葉県
27</t>
    <rPh sb="0" eb="3">
      <t>チバケン</t>
    </rPh>
    <phoneticPr fontId="50"/>
  </si>
  <si>
    <t>平成7</t>
    <rPh sb="0" eb="2">
      <t>ヘイセイ</t>
    </rPh>
    <phoneticPr fontId="30"/>
  </si>
  <si>
    <t>65歳以上</t>
    <rPh sb="2" eb="3">
      <t>サイ</t>
    </rPh>
    <rPh sb="3" eb="5">
      <t>イジョウ</t>
    </rPh>
    <phoneticPr fontId="49"/>
  </si>
  <si>
    <t>15～64歳</t>
    <rPh sb="5" eb="6">
      <t>サイ</t>
    </rPh>
    <phoneticPr fontId="49"/>
  </si>
  <si>
    <t>15歳未満</t>
    <rPh sb="2" eb="3">
      <t>サイ</t>
    </rPh>
    <rPh sb="3" eb="5">
      <t>ミマン</t>
    </rPh>
    <phoneticPr fontId="49"/>
  </si>
  <si>
    <t>総数</t>
    <rPh sb="0" eb="2">
      <t>ソウスウ</t>
    </rPh>
    <phoneticPr fontId="49"/>
  </si>
  <si>
    <t>割合（％）</t>
    <rPh sb="0" eb="2">
      <t>ワリアイ</t>
    </rPh>
    <phoneticPr fontId="49"/>
  </si>
  <si>
    <t>人口（人）</t>
    <rPh sb="0" eb="2">
      <t>ジンコウ</t>
    </rPh>
    <rPh sb="3" eb="4">
      <t>ニン</t>
    </rPh>
    <phoneticPr fontId="49"/>
  </si>
  <si>
    <t>（各年10月1日）</t>
  </si>
  <si>
    <t>分類不能の産業</t>
    <phoneticPr fontId="5"/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</si>
  <si>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</si>
  <si>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</si>
  <si>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</si>
  <si>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</si>
  <si>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</si>
  <si>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</si>
  <si>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</si>
  <si>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</si>
  <si>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</si>
  <si>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</si>
  <si>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</si>
  <si>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</si>
  <si>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</si>
  <si>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</si>
  <si>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</si>
  <si>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</si>
  <si>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</si>
  <si>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</si>
  <si>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全国</t>
    <rPh sb="0" eb="2">
      <t>ゼンコク</t>
    </rPh>
    <phoneticPr fontId="5"/>
  </si>
  <si>
    <t>平成22</t>
    <rPh sb="0" eb="2">
      <t>ヘイセイ</t>
    </rPh>
    <phoneticPr fontId="5"/>
  </si>
  <si>
    <t>サービス業</t>
    <phoneticPr fontId="5"/>
  </si>
  <si>
    <t>構　成　比　(％)</t>
    <phoneticPr fontId="5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</si>
  <si>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5"/>
  </si>
  <si>
    <t>２-６　国勢調査昼間人口</t>
    <rPh sb="8" eb="10">
      <t>チュウカン</t>
    </rPh>
    <rPh sb="10" eb="12">
      <t>ジンコウ</t>
    </rPh>
    <phoneticPr fontId="5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</si>
  <si>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5"/>
  </si>
  <si>
    <t>平成27年国勢調査人口等基本集計確定（総務省統計局）</t>
    <rPh sb="16" eb="18">
      <t>カクテイ</t>
    </rPh>
    <phoneticPr fontId="49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</si>
  <si>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</si>
  <si>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</si>
  <si>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</si>
  <si>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</si>
  <si>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</si>
  <si>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</si>
  <si>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</si>
  <si>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</si>
  <si>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</si>
  <si>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</si>
  <si>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</si>
  <si>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49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</si>
  <si>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</si>
  <si>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</si>
  <si>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</si>
  <si>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</si>
  <si>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</si>
  <si>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</si>
  <si>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</si>
  <si>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</si>
  <si>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</si>
  <si>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</si>
  <si>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</si>
  <si>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市町村名</t>
    <rPh sb="0" eb="3">
      <t>シチョウソン</t>
    </rPh>
    <rPh sb="3" eb="4">
      <t>メイ</t>
    </rPh>
    <phoneticPr fontId="49"/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</si>
  <si>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</si>
  <si>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</si>
  <si>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</si>
  <si>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</si>
  <si>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（平成２２年ー平成２７年）</t>
    <rPh sb="1" eb="3">
      <t>ヘイセイ</t>
    </rPh>
    <rPh sb="5" eb="6">
      <t>ネン</t>
    </rPh>
    <rPh sb="7" eb="9">
      <t>ヘイセイ</t>
    </rPh>
    <rPh sb="11" eb="12">
      <t>ネン</t>
    </rPh>
    <phoneticPr fontId="49"/>
  </si>
  <si>
    <t>人口増減率</t>
    <phoneticPr fontId="49"/>
  </si>
  <si>
    <t>人口増減数</t>
    <phoneticPr fontId="49"/>
  </si>
  <si>
    <t>平成22年</t>
    <phoneticPr fontId="49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</si>
  <si>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49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</si>
  <si>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49"/>
  </si>
  <si>
    <t>平成27年</t>
  </si>
  <si>
    <t>人口増減数</t>
  </si>
  <si>
    <t>人口増減率</t>
  </si>
  <si>
    <t>人口増減率</t>
    <phoneticPr fontId="5"/>
  </si>
  <si>
    <t>全国※</t>
    <rPh sb="0" eb="2">
      <t>ゼンコク</t>
    </rPh>
    <phoneticPr fontId="49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</si>
  <si>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49"/>
  </si>
  <si>
    <t>元データ</t>
    <rPh sb="0" eb="1">
      <t>モト</t>
    </rPh>
    <phoneticPr fontId="5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</si>
  <si>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5"/>
  </si>
  <si>
    <t>　　　　　項目
年</t>
    <rPh sb="5" eb="7">
      <t>コウモク</t>
    </rPh>
    <rPh sb="9" eb="10">
      <t>ネン</t>
    </rPh>
    <phoneticPr fontId="49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</si>
  <si>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49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</si>
  <si>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49"/>
  </si>
  <si>
    <t>千葉県27</t>
    <rPh sb="0" eb="3">
      <t>チバケン</t>
    </rPh>
    <phoneticPr fontId="50"/>
  </si>
  <si>
    <t>全国27</t>
    <rPh sb="0" eb="2">
      <t>ゼンコク</t>
    </rPh>
    <phoneticPr fontId="50"/>
  </si>
  <si>
    <t>（注）昭和30年～45年の地区別世帯数及び人口は，住民基本台帳の資料による。(このうち昭和30年分に限り，4月1日現在の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5"/>
  </si>
  <si>
    <t>数値である。)</t>
    <phoneticPr fontId="5"/>
  </si>
  <si>
    <r>
      <t>2</t>
    </r>
    <r>
      <rPr>
        <sz val="11"/>
        <rFont val="ＭＳ Ｐ明朝"/>
        <family val="1"/>
        <charset val="128"/>
      </rPr>
      <t>7
(成田市)</t>
    </r>
    <rPh sb="4" eb="7">
      <t>ナ</t>
    </rPh>
    <phoneticPr fontId="5"/>
  </si>
  <si>
    <r>
      <t xml:space="preserve"> </t>
    </r>
    <r>
      <rPr>
        <sz val="11"/>
        <rFont val="ＭＳ Ｐ明朝"/>
        <family val="1"/>
        <charset val="128"/>
      </rPr>
      <t xml:space="preserve">          年
階級</t>
    </r>
    <rPh sb="11" eb="12">
      <t>ネン</t>
    </rPh>
    <rPh sb="13" eb="15">
      <t>カイキュウ</t>
    </rPh>
    <phoneticPr fontId="5"/>
  </si>
  <si>
    <r>
      <t xml:space="preserve">                                  </t>
    </r>
    <r>
      <rPr>
        <sz val="11"/>
        <rFont val="ＭＳ Ｐ明朝"/>
        <family val="1"/>
        <charset val="128"/>
      </rPr>
      <t>年
区分</t>
    </r>
    <rPh sb="34" eb="35">
      <t>ネン</t>
    </rPh>
    <rPh sb="36" eb="38">
      <t>クブン</t>
    </rPh>
    <phoneticPr fontId="5"/>
  </si>
  <si>
    <r>
      <t xml:space="preserve">       </t>
    </r>
    <r>
      <rPr>
        <sz val="11"/>
        <rFont val="ＭＳ Ｐ明朝"/>
        <family val="1"/>
        <charset val="128"/>
      </rPr>
      <t>区分
年</t>
    </r>
    <rPh sb="7" eb="9">
      <t>クブン</t>
    </rPh>
    <rPh sb="10" eb="11">
      <t>ネン</t>
    </rPh>
    <phoneticPr fontId="5"/>
  </si>
  <si>
    <t>（各年3月31日）</t>
    <phoneticPr fontId="6"/>
  </si>
  <si>
    <t xml:space="preserve">                    　　　　    </t>
    <phoneticPr fontId="5"/>
  </si>
  <si>
    <t>年</t>
    <phoneticPr fontId="5"/>
  </si>
  <si>
    <t>　　　在留カード又は特別永住者証明書の交付を受けた人の数である。</t>
    <phoneticPr fontId="5"/>
  </si>
  <si>
    <t>資料　国勢調査，国土交通省国土地理院，</t>
    <phoneticPr fontId="5"/>
  </si>
  <si>
    <t>人口　</t>
    <rPh sb="0" eb="2">
      <t>ジンコウ</t>
    </rPh>
    <phoneticPr fontId="5"/>
  </si>
  <si>
    <t>（注）県統計課「千葉県年齢別・町丁字別人口」をもとに作成。人口は，</t>
    <phoneticPr fontId="5"/>
  </si>
  <si>
    <t>　　　住民基本台帳法に基づき住民票に記載された者。</t>
    <phoneticPr fontId="5"/>
  </si>
  <si>
    <t>-</t>
  </si>
  <si>
    <t xml:space="preserve">
30</t>
  </si>
  <si>
    <t xml:space="preserve">
29</t>
  </si>
  <si>
    <t>昭和
40</t>
    <rPh sb="0" eb="2">
      <t>ショウワ</t>
    </rPh>
    <phoneticPr fontId="5"/>
  </si>
  <si>
    <t>台湾</t>
    <rPh sb="0" eb="2">
      <t>タイワン</t>
    </rPh>
    <phoneticPr fontId="2"/>
  </si>
  <si>
    <t>エジプト</t>
  </si>
  <si>
    <t>チリ</t>
  </si>
  <si>
    <t>コンゴ民主共和国</t>
    <rPh sb="3" eb="5">
      <t>ミンシュ</t>
    </rPh>
    <rPh sb="5" eb="8">
      <t>キョウワコク</t>
    </rPh>
    <phoneticPr fontId="2"/>
  </si>
  <si>
    <t>ソロモン</t>
  </si>
  <si>
    <t>ポーランド</t>
  </si>
  <si>
    <t>南アフリカ共和国</t>
    <rPh sb="5" eb="7">
      <t>キョウワ</t>
    </rPh>
    <rPh sb="7" eb="8">
      <t>コク</t>
    </rPh>
    <phoneticPr fontId="2"/>
  </si>
  <si>
    <t>セルビア</t>
  </si>
  <si>
    <t>タンザニア</t>
  </si>
  <si>
    <t>その他</t>
    <rPh sb="2" eb="3">
      <t>タ</t>
    </rPh>
    <phoneticPr fontId="2"/>
  </si>
  <si>
    <r>
      <t xml:space="preserve">人　口
</t>
    </r>
    <r>
      <rPr>
        <sz val="7.5"/>
        <rFont val="ＭＳ Ｐ明朝"/>
        <family val="1"/>
        <charset val="128"/>
      </rPr>
      <t>(毎月常住人口)</t>
    </r>
    <r>
      <rPr>
        <sz val="11"/>
        <rFont val="ＭＳ Ｐ明朝"/>
        <family val="1"/>
        <charset val="128"/>
      </rPr>
      <t xml:space="preserve">
（人）</t>
    </r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</si>
  <si>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</si>
  <si>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</si>
  <si>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令和元年度</t>
    <rPh sb="0" eb="2">
      <t>レイワ</t>
    </rPh>
    <rPh sb="2" eb="3">
      <t>モト</t>
    </rPh>
    <phoneticPr fontId="5"/>
  </si>
  <si>
    <t>（令和2年3月31日）</t>
    <rPh sb="1" eb="3">
      <t>レイワ</t>
    </rPh>
    <rPh sb="4" eb="5">
      <t>ネン</t>
    </rPh>
    <rPh sb="6" eb="7">
      <t>ガツ</t>
    </rPh>
    <rPh sb="9" eb="10">
      <t>ニチ</t>
    </rPh>
    <phoneticPr fontId="5"/>
  </si>
  <si>
    <t>（令和2年3月31日）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5"/>
  </si>
  <si>
    <t>（令和2年4月1日）</t>
    <rPh sb="1" eb="3">
      <t>レイワ</t>
    </rPh>
    <rPh sb="4" eb="5">
      <t>ネン</t>
    </rPh>
    <rPh sb="5" eb="6">
      <t>ヘイネン</t>
    </rPh>
    <phoneticPr fontId="5"/>
  </si>
  <si>
    <t>令 和</t>
    <rPh sb="0" eb="1">
      <t>レイ</t>
    </rPh>
    <rPh sb="2" eb="3">
      <t>ワ</t>
    </rPh>
    <phoneticPr fontId="5"/>
  </si>
  <si>
    <t>平 成</t>
    <phoneticPr fontId="5"/>
  </si>
  <si>
    <t>令和2</t>
    <rPh sb="0" eb="2">
      <t>レイワ</t>
    </rPh>
    <phoneticPr fontId="5"/>
  </si>
  <si>
    <t>平成７</t>
    <phoneticPr fontId="5"/>
  </si>
  <si>
    <t>昭和40</t>
    <phoneticPr fontId="5"/>
  </si>
  <si>
    <t>令和元</t>
    <rPh sb="0" eb="2">
      <t>レイワ</t>
    </rPh>
    <rPh sb="2" eb="3">
      <t>モト</t>
    </rPh>
    <phoneticPr fontId="5"/>
  </si>
  <si>
    <t xml:space="preserve">
31</t>
  </si>
  <si>
    <t>令和
2</t>
    <rPh sb="0" eb="2">
      <t>レイワ</t>
    </rPh>
    <phoneticPr fontId="5"/>
  </si>
  <si>
    <t>国・地域別</t>
    <rPh sb="0" eb="1">
      <t>クニ</t>
    </rPh>
    <rPh sb="2" eb="4">
      <t>チイキ</t>
    </rPh>
    <rPh sb="4" eb="5">
      <t>ベツ</t>
    </rPh>
    <phoneticPr fontId="5"/>
  </si>
  <si>
    <t>２-１０　国籍別外国人住民人口</t>
    <phoneticPr fontId="5"/>
  </si>
  <si>
    <t>　　　以前のデータは外国人登録人口。</t>
    <rPh sb="3" eb="5">
      <t>イゼン</t>
    </rPh>
    <rPh sb="10" eb="12">
      <t>ガイコク</t>
    </rPh>
    <rPh sb="12" eb="13">
      <t>ジン</t>
    </rPh>
    <rPh sb="13" eb="15">
      <t>トウロク</t>
    </rPh>
    <rPh sb="15" eb="17">
      <t>ジンコウ</t>
    </rPh>
    <phoneticPr fontId="5"/>
  </si>
  <si>
    <t>（注）面積は令和2年7月1日現在の数値。</t>
    <rPh sb="1" eb="2">
      <t>チュウ</t>
    </rPh>
    <rPh sb="6" eb="8">
      <t>レイワ</t>
    </rPh>
    <rPh sb="9" eb="10">
      <t>ネン</t>
    </rPh>
    <phoneticPr fontId="6"/>
  </si>
  <si>
    <t>（注）台湾については，平成24年までは中国に含まれ，平成25年以降は既に国籍・地域欄に「台湾」の記載のある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5"/>
  </si>
  <si>
    <t>　　　その他に含まれる国はレバノン，ソヴィエト連邦，ソマリア，イラク，エチオピア，ジャマイカ，セネガル，ノルウェー</t>
    <rPh sb="5" eb="6">
      <t>タ</t>
    </rPh>
    <rPh sb="7" eb="8">
      <t>フク</t>
    </rPh>
    <rPh sb="11" eb="12">
      <t>クニ</t>
    </rPh>
    <phoneticPr fontId="2"/>
  </si>
  <si>
    <t>　　　ブルガリア，モルドバ，トリニダード・トバゴ，キルギス，ハンガリー，ラトビア，パナマ</t>
  </si>
  <si>
    <t>　　　平成24年7月9日施行の住民基本台帳法一部改正に伴い，外国人の方も住民基本台帳に登録された。平成24年</t>
    <rPh sb="3" eb="5">
      <t>ヘイセイ</t>
    </rPh>
    <rPh sb="7" eb="8">
      <t>ネン</t>
    </rPh>
    <rPh sb="9" eb="10">
      <t>ガツ</t>
    </rPh>
    <rPh sb="11" eb="12">
      <t>ニチ</t>
    </rPh>
    <rPh sb="12" eb="14">
      <t>セコウ</t>
    </rPh>
    <rPh sb="15" eb="17">
      <t>ジュウミン</t>
    </rPh>
    <rPh sb="17" eb="19">
      <t>キホン</t>
    </rPh>
    <rPh sb="19" eb="21">
      <t>ダイチョウ</t>
    </rPh>
    <rPh sb="21" eb="22">
      <t>ホウ</t>
    </rPh>
    <rPh sb="22" eb="24">
      <t>イチブ</t>
    </rPh>
    <rPh sb="24" eb="26">
      <t>カイセイ</t>
    </rPh>
    <rPh sb="27" eb="28">
      <t>トモナ</t>
    </rPh>
    <rPh sb="30" eb="32">
      <t>ガイコク</t>
    </rPh>
    <rPh sb="32" eb="33">
      <t>ジン</t>
    </rPh>
    <rPh sb="34" eb="35">
      <t>カタ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9" eb="51">
      <t>ヘイセイ</t>
    </rPh>
    <rPh sb="53" eb="5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</si>
</sst>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</numFmts>
  <fonts count="67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3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</cellStyleXfs>
  <cellXfs count="755">
    <xf numFmtId="0" fontId="0" fillId="0" borderId="0" xfId="0"/>
    <xf numFmtId="0" fontId="8" fillId="0" borderId="0" xfId="35" applyFont="1"/>
    <xf numFmtId="0" fontId="9" fillId="0" borderId="0" xfId="40" applyFont="1" applyBorder="1" applyAlignment="1" applyProtection="1">
      <alignment horizontal="distributed" vertical="center"/>
    </xf>
    <xf numFmtId="176" fontId="9" fillId="0" borderId="0" xfId="40" applyNumberFormat="1" applyFont="1" applyBorder="1" applyAlignment="1" applyProtection="1">
      <alignment horizontal="right" vertical="center"/>
    </xf>
    <xf numFmtId="176" fontId="9" fillId="0" borderId="0" xfId="40" applyNumberFormat="1" applyFont="1" applyBorder="1" applyAlignment="1" applyProtection="1">
      <alignment horizontal="right" vertical="center"/>
      <protection locked="0"/>
    </xf>
    <xf numFmtId="0" fontId="9" fillId="0" borderId="0" xfId="40" applyFont="1" applyBorder="1" applyAlignment="1" applyProtection="1">
      <alignment vertical="center"/>
    </xf>
    <xf numFmtId="41" fontId="9" fillId="0" borderId="0" xfId="40" applyNumberFormat="1" applyFont="1" applyBorder="1" applyAlignment="1" applyProtection="1">
      <alignment horizontal="right" vertical="center"/>
    </xf>
    <xf numFmtId="41" fontId="9" fillId="0" borderId="0" xfId="40" applyNumberFormat="1" applyFont="1" applyBorder="1" applyAlignment="1" applyProtection="1">
      <alignment horizontal="right" vertical="center"/>
      <protection locked="0"/>
    </xf>
    <xf numFmtId="0" fontId="8" fillId="0" borderId="0" xfId="34" applyFont="1" applyAlignment="1">
      <alignment horizontal="left" vertical="center"/>
    </xf>
    <xf numFmtId="0" fontId="8" fillId="0" borderId="0" xfId="34" applyFont="1" applyAlignment="1">
      <alignment vertical="center"/>
    </xf>
    <xf numFmtId="0" fontId="4" fillId="0" borderId="0" xfId="34" applyFont="1"/>
    <xf numFmtId="0" fontId="16" fillId="0" borderId="0" xfId="36" applyFont="1" applyAlignment="1">
      <alignment horizontal="left" vertical="center"/>
    </xf>
    <xf numFmtId="0" fontId="8" fillId="0" borderId="1" xfId="40" applyFont="1" applyBorder="1" applyAlignment="1" applyProtection="1">
      <alignment horizontal="center" vertical="center"/>
    </xf>
    <xf numFmtId="0" fontId="8" fillId="0" borderId="2" xfId="40" applyFont="1" applyBorder="1" applyAlignment="1" applyProtection="1">
      <alignment horizontal="center" vertical="center" shrinkToFit="1"/>
    </xf>
    <xf numFmtId="0" fontId="8" fillId="0" borderId="3" xfId="40" applyFont="1" applyBorder="1" applyAlignment="1" applyProtection="1">
      <alignment horizontal="center" vertical="center"/>
    </xf>
    <xf numFmtId="0" fontId="8" fillId="0" borderId="3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horizontal="distributed" vertical="center"/>
    </xf>
    <xf numFmtId="0" fontId="8" fillId="0" borderId="0" xfId="40" applyFont="1" applyBorder="1" applyAlignment="1" applyProtection="1">
      <alignment horizontal="right" vertical="center"/>
    </xf>
    <xf numFmtId="0" fontId="8" fillId="0" borderId="4" xfId="40" applyFont="1" applyBorder="1" applyAlignment="1" applyProtection="1">
      <alignment horizontal="center" vertical="center"/>
    </xf>
    <xf numFmtId="0" fontId="8" fillId="0" borderId="5" xfId="40" applyFont="1" applyBorder="1" applyAlignment="1" applyProtection="1">
      <alignment horizontal="center" vertical="center" shrinkToFit="1"/>
    </xf>
    <xf numFmtId="0" fontId="8" fillId="0" borderId="0" xfId="40" applyFont="1" applyBorder="1" applyAlignment="1" applyProtection="1">
      <alignment horizontal="center" vertical="center"/>
    </xf>
    <xf numFmtId="0" fontId="8" fillId="0" borderId="6" xfId="40" applyFont="1" applyBorder="1" applyAlignment="1" applyProtection="1">
      <alignment horizontal="center" vertical="center"/>
    </xf>
    <xf numFmtId="0" fontId="9" fillId="0" borderId="7" xfId="40" applyFont="1" applyBorder="1" applyAlignment="1" applyProtection="1">
      <alignment horizontal="distributed" vertical="center"/>
    </xf>
    <xf numFmtId="0" fontId="4" fillId="0" borderId="8" xfId="34" applyFont="1" applyBorder="1"/>
    <xf numFmtId="0" fontId="4" fillId="0" borderId="0" xfId="33" applyFont="1" applyFill="1" applyAlignment="1">
      <alignment horizontal="center" vertical="center"/>
    </xf>
    <xf numFmtId="0" fontId="7" fillId="0" borderId="0" xfId="33" applyFont="1" applyFill="1" applyAlignment="1">
      <alignment horizontal="centerContinuous" vertical="center"/>
    </xf>
    <xf numFmtId="0" fontId="0" fillId="0" borderId="8" xfId="35" applyFont="1" applyBorder="1" applyAlignment="1">
      <alignment horizontal="right" vertical="center"/>
    </xf>
    <xf numFmtId="0" fontId="8" fillId="0" borderId="3" xfId="35" applyFont="1" applyBorder="1" applyAlignment="1">
      <alignment vertical="center"/>
    </xf>
    <xf numFmtId="0" fontId="0" fillId="0" borderId="3" xfId="35" applyFont="1" applyBorder="1" applyAlignment="1">
      <alignment horizontal="right" vertical="center"/>
    </xf>
    <xf numFmtId="178" fontId="8" fillId="0" borderId="10" xfId="35" applyNumberFormat="1" applyFont="1" applyBorder="1" applyAlignment="1">
      <alignment horizontal="right" vertical="center"/>
    </xf>
    <xf numFmtId="177" fontId="17" fillId="0" borderId="11" xfId="35" applyNumberFormat="1" applyFont="1" applyBorder="1" applyAlignment="1">
      <alignment horizontal="right" vertical="center"/>
    </xf>
    <xf numFmtId="0" fontId="8" fillId="0" borderId="0" xfId="35" applyFont="1" applyAlignment="1">
      <alignment horizontal="center" vertical="center"/>
    </xf>
    <xf numFmtId="0" fontId="8" fillId="0" borderId="0" xfId="35" applyFont="1" applyBorder="1" applyAlignment="1">
      <alignment horizontal="center" vertical="center"/>
    </xf>
    <xf numFmtId="177" fontId="8" fillId="0" borderId="10" xfId="35" applyNumberFormat="1" applyFont="1" applyBorder="1" applyAlignment="1">
      <alignment vertical="center"/>
    </xf>
    <xf numFmtId="177" fontId="8" fillId="0" borderId="10" xfId="35" applyNumberFormat="1" applyFont="1" applyBorder="1"/>
    <xf numFmtId="0" fontId="19" fillId="0" borderId="0" xfId="35" applyFont="1"/>
    <xf numFmtId="0" fontId="8" fillId="0" borderId="12" xfId="35" applyFont="1" applyBorder="1"/>
    <xf numFmtId="0" fontId="8" fillId="0" borderId="13" xfId="35" applyFont="1" applyBorder="1"/>
    <xf numFmtId="177" fontId="8" fillId="0" borderId="0" xfId="35" applyNumberFormat="1" applyFont="1" applyAlignment="1">
      <alignment horizontal="center" vertical="center"/>
    </xf>
    <xf numFmtId="177" fontId="8" fillId="0" borderId="0" xfId="35" applyNumberFormat="1" applyFont="1" applyAlignment="1">
      <alignment horizontal="center" vertical="top"/>
    </xf>
    <xf numFmtId="178" fontId="8" fillId="0" borderId="10" xfId="35" applyNumberFormat="1" applyFont="1" applyBorder="1" applyAlignment="1">
      <alignment horizontal="right" vertical="top"/>
    </xf>
    <xf numFmtId="177" fontId="8" fillId="0" borderId="0" xfId="35" applyNumberFormat="1" applyFont="1" applyBorder="1" applyAlignment="1">
      <alignment vertical="top"/>
    </xf>
    <xf numFmtId="177" fontId="8" fillId="0" borderId="10" xfId="35" applyNumberFormat="1" applyFont="1" applyBorder="1" applyAlignment="1">
      <alignment vertical="top"/>
    </xf>
    <xf numFmtId="0" fontId="8" fillId="0" borderId="3" xfId="34" applyFont="1" applyBorder="1" applyAlignment="1">
      <alignment vertical="center"/>
    </xf>
    <xf numFmtId="0" fontId="19" fillId="0" borderId="0" xfId="36" applyFont="1" applyAlignment="1">
      <alignment vertical="center"/>
    </xf>
    <xf numFmtId="0" fontId="8" fillId="0" borderId="0" xfId="35" applyFont="1" applyAlignment="1">
      <alignment vertical="center"/>
    </xf>
    <xf numFmtId="0" fontId="15" fillId="0" borderId="0" xfId="34" applyFont="1" applyAlignment="1">
      <alignment vertical="center"/>
    </xf>
    <xf numFmtId="0" fontId="10" fillId="0" borderId="0" xfId="34" applyFont="1" applyAlignment="1">
      <alignment horizontal="center" vertical="center"/>
    </xf>
    <xf numFmtId="0" fontId="10" fillId="0" borderId="14" xfId="34" applyFont="1" applyBorder="1" applyAlignment="1">
      <alignment horizontal="center" vertical="center"/>
    </xf>
    <xf numFmtId="180" fontId="10" fillId="0" borderId="0" xfId="34" applyNumberFormat="1" applyFont="1" applyBorder="1" applyAlignment="1">
      <alignment horizontal="right" vertical="center"/>
    </xf>
    <xf numFmtId="0" fontId="10" fillId="0" borderId="15" xfId="34" applyFont="1" applyBorder="1" applyAlignment="1">
      <alignment horizontal="center" vertical="center"/>
    </xf>
    <xf numFmtId="0" fontId="9" fillId="0" borderId="0" xfId="40" applyFont="1" applyAlignment="1" applyProtection="1">
      <alignment vertical="center"/>
    </xf>
    <xf numFmtId="0" fontId="12" fillId="0" borderId="0" xfId="40" applyFont="1" applyAlignment="1" applyProtection="1">
      <alignment horizontal="left" vertical="center"/>
    </xf>
    <xf numFmtId="0" fontId="9" fillId="0" borderId="16" xfId="40" applyFont="1" applyBorder="1" applyAlignment="1" applyProtection="1">
      <alignment vertical="center"/>
    </xf>
    <xf numFmtId="0" fontId="8" fillId="0" borderId="6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vertical="center"/>
    </xf>
    <xf numFmtId="0" fontId="9" fillId="0" borderId="7" xfId="40" applyFont="1" applyBorder="1" applyAlignment="1" applyProtection="1">
      <alignment vertical="center"/>
    </xf>
    <xf numFmtId="0" fontId="11" fillId="0" borderId="0" xfId="40" applyFont="1" applyBorder="1" applyAlignment="1" applyProtection="1">
      <alignment vertical="center"/>
    </xf>
    <xf numFmtId="0" fontId="9" fillId="0" borderId="8" xfId="40" applyFont="1" applyBorder="1" applyAlignment="1" applyProtection="1">
      <alignment vertical="center"/>
    </xf>
    <xf numFmtId="0" fontId="9" fillId="0" borderId="17" xfId="40" applyFont="1" applyBorder="1" applyAlignment="1" applyProtection="1">
      <alignment vertical="center"/>
    </xf>
    <xf numFmtId="0" fontId="8" fillId="0" borderId="17" xfId="40" applyFont="1" applyBorder="1" applyAlignment="1" applyProtection="1">
      <alignment vertical="center"/>
    </xf>
    <xf numFmtId="0" fontId="9" fillId="0" borderId="3" xfId="40" applyFont="1" applyBorder="1" applyAlignment="1" applyProtection="1">
      <alignment vertical="center"/>
    </xf>
    <xf numFmtId="0" fontId="8" fillId="0" borderId="16" xfId="40" applyFont="1" applyBorder="1" applyAlignment="1" applyProtection="1">
      <alignment vertical="center"/>
    </xf>
    <xf numFmtId="0" fontId="0" fillId="0" borderId="0" xfId="36" applyFont="1" applyAlignment="1">
      <alignment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left" vertical="center" indent="1"/>
    </xf>
    <xf numFmtId="176" fontId="8" fillId="0" borderId="0" xfId="36" applyNumberFormat="1" applyFont="1" applyFill="1" applyBorder="1" applyAlignment="1">
      <alignment vertical="center"/>
    </xf>
    <xf numFmtId="185" fontId="8" fillId="0" borderId="0" xfId="40" applyNumberFormat="1" applyFont="1" applyBorder="1" applyAlignment="1" applyProtection="1">
      <alignment horizontal="right" vertical="center"/>
      <protection locked="0"/>
    </xf>
    <xf numFmtId="185" fontId="9" fillId="0" borderId="7" xfId="40" applyNumberFormat="1" applyFont="1" applyBorder="1" applyAlignment="1" applyProtection="1">
      <alignment vertical="center"/>
    </xf>
    <xf numFmtId="185" fontId="8" fillId="0" borderId="3" xfId="40" applyNumberFormat="1" applyFont="1" applyBorder="1" applyAlignment="1" applyProtection="1">
      <alignment horizontal="right" vertical="center"/>
    </xf>
    <xf numFmtId="185" fontId="9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center" vertical="center"/>
    </xf>
    <xf numFmtId="185" fontId="9" fillId="0" borderId="7" xfId="40" applyNumberFormat="1" applyFont="1" applyBorder="1" applyAlignment="1" applyProtection="1">
      <alignment horizontal="right" vertical="center"/>
      <protection locked="0"/>
    </xf>
    <xf numFmtId="0" fontId="4" fillId="0" borderId="0" xfId="33" applyFont="1" applyAlignment="1">
      <alignment vertical="center"/>
    </xf>
    <xf numFmtId="0" fontId="4" fillId="0" borderId="0" xfId="33" applyFont="1" applyAlignment="1">
      <alignment horizontal="center" vertical="center"/>
    </xf>
    <xf numFmtId="0" fontId="4" fillId="0" borderId="0" xfId="33" applyFont="1" applyFill="1" applyAlignment="1">
      <alignment vertical="center"/>
    </xf>
    <xf numFmtId="186" fontId="10" fillId="0" borderId="13" xfId="34" applyNumberFormat="1" applyFont="1" applyBorder="1" applyAlignment="1">
      <alignment horizontal="right" vertical="center"/>
    </xf>
    <xf numFmtId="186" fontId="10" fillId="0" borderId="0" xfId="34" applyNumberFormat="1" applyFont="1" applyAlignment="1">
      <alignment horizontal="right" vertical="center"/>
    </xf>
    <xf numFmtId="186" fontId="10" fillId="0" borderId="3" xfId="34" applyNumberFormat="1" applyFont="1" applyBorder="1" applyAlignment="1">
      <alignment vertical="center"/>
    </xf>
    <xf numFmtId="186" fontId="10" fillId="0" borderId="0" xfId="34" applyNumberFormat="1" applyFont="1" applyAlignment="1">
      <alignment vertical="center"/>
    </xf>
    <xf numFmtId="187" fontId="10" fillId="0" borderId="0" xfId="34" applyNumberFormat="1" applyFont="1" applyAlignment="1">
      <alignment horizontal="right" vertical="center"/>
    </xf>
    <xf numFmtId="186" fontId="10" fillId="0" borderId="11" xfId="34" applyNumberFormat="1" applyFont="1" applyBorder="1" applyAlignment="1">
      <alignment horizontal="right" vertical="center"/>
    </xf>
    <xf numFmtId="186" fontId="10" fillId="0" borderId="19" xfId="34" applyNumberFormat="1" applyFont="1" applyBorder="1" applyAlignment="1">
      <alignment horizontal="right" vertical="center"/>
    </xf>
    <xf numFmtId="186" fontId="10" fillId="0" borderId="13" xfId="34" applyNumberFormat="1" applyFont="1" applyBorder="1" applyAlignment="1">
      <alignment vertical="center"/>
    </xf>
    <xf numFmtId="186" fontId="10" fillId="0" borderId="11" xfId="37" quotePrefix="1" applyNumberFormat="1" applyFont="1" applyFill="1" applyBorder="1" applyAlignment="1">
      <alignment horizontal="right" vertical="center"/>
    </xf>
    <xf numFmtId="0" fontId="0" fillId="0" borderId="20" xfId="34" applyFont="1" applyBorder="1" applyAlignment="1">
      <alignment horizontal="center" vertical="center" shrinkToFit="1"/>
    </xf>
    <xf numFmtId="189" fontId="8" fillId="0" borderId="11" xfId="34" applyNumberFormat="1" applyFont="1" applyFill="1" applyBorder="1" applyAlignment="1">
      <alignment horizontal="center" vertical="center"/>
    </xf>
    <xf numFmtId="189" fontId="8" fillId="0" borderId="13" xfId="34" applyNumberFormat="1" applyFont="1" applyFill="1" applyBorder="1" applyAlignment="1">
      <alignment horizontal="center" vertical="center"/>
    </xf>
    <xf numFmtId="189" fontId="17" fillId="0" borderId="0" xfId="34" applyNumberFormat="1" applyFont="1" applyFill="1" applyBorder="1" applyAlignment="1">
      <alignment horizontal="distributed" vertical="center"/>
    </xf>
    <xf numFmtId="189" fontId="8" fillId="0" borderId="0" xfId="34" applyNumberFormat="1" applyFont="1" applyFill="1" applyBorder="1" applyAlignment="1">
      <alignment horizontal="distributed" vertical="center"/>
    </xf>
    <xf numFmtId="189" fontId="10" fillId="0" borderId="13" xfId="34" applyNumberFormat="1" applyFont="1" applyFill="1" applyBorder="1" applyAlignment="1">
      <alignment horizontal="right" vertical="center"/>
    </xf>
    <xf numFmtId="190" fontId="10" fillId="0" borderId="3" xfId="34" applyNumberFormat="1" applyFont="1" applyFill="1" applyBorder="1" applyAlignment="1">
      <alignment horizontal="right" vertical="center"/>
    </xf>
    <xf numFmtId="189" fontId="10" fillId="0" borderId="11" xfId="34" applyNumberFormat="1" applyFont="1" applyFill="1" applyBorder="1" applyAlignment="1">
      <alignment horizontal="right" vertical="center"/>
    </xf>
    <xf numFmtId="190" fontId="10" fillId="0" borderId="0" xfId="34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horizontal="distributed" vertical="center" wrapText="1"/>
    </xf>
    <xf numFmtId="189" fontId="19" fillId="0" borderId="0" xfId="34" applyNumberFormat="1" applyFont="1" applyFill="1" applyAlignment="1">
      <alignment horizontal="center"/>
    </xf>
    <xf numFmtId="189" fontId="10" fillId="0" borderId="0" xfId="34" applyNumberFormat="1" applyFont="1" applyFill="1" applyBorder="1" applyAlignment="1">
      <alignment horizontal="distributed" vertical="center"/>
    </xf>
    <xf numFmtId="189" fontId="8" fillId="0" borderId="19" xfId="34" applyNumberFormat="1" applyFont="1" applyFill="1" applyBorder="1" applyAlignment="1">
      <alignment horizontal="center" vertical="center"/>
    </xf>
    <xf numFmtId="189" fontId="9" fillId="0" borderId="0" xfId="34" applyNumberFormat="1" applyFont="1" applyFill="1" applyBorder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/>
    </xf>
    <xf numFmtId="189" fontId="0" fillId="0" borderId="0" xfId="34" applyNumberFormat="1" applyFont="1" applyFill="1" applyAlignment="1">
      <alignment horizontal="distributed" vertical="center"/>
    </xf>
    <xf numFmtId="0" fontId="0" fillId="0" borderId="0" xfId="34" applyFont="1" applyAlignment="1">
      <alignment vertical="center"/>
    </xf>
    <xf numFmtId="189" fontId="8" fillId="0" borderId="0" xfId="34" applyNumberFormat="1" applyFont="1" applyFill="1" applyAlignment="1">
      <alignment vertical="center"/>
    </xf>
    <xf numFmtId="0" fontId="4" fillId="0" borderId="0" xfId="35" applyFont="1" applyAlignment="1">
      <alignment vertical="center"/>
    </xf>
    <xf numFmtId="180" fontId="4" fillId="0" borderId="0" xfId="35" applyNumberFormat="1" applyFont="1" applyAlignment="1">
      <alignment vertical="center"/>
    </xf>
    <xf numFmtId="0" fontId="4" fillId="0" borderId="0" xfId="35" applyFont="1" applyBorder="1" applyAlignment="1">
      <alignment vertical="center"/>
    </xf>
    <xf numFmtId="0" fontId="8" fillId="0" borderId="3" xfId="35" applyFont="1" applyBorder="1"/>
    <xf numFmtId="176" fontId="8" fillId="0" borderId="0" xfId="35" applyNumberFormat="1" applyFont="1" applyBorder="1" applyAlignment="1">
      <alignment horizontal="right" vertical="center"/>
    </xf>
    <xf numFmtId="177" fontId="17" fillId="0" borderId="0" xfId="35" applyNumberFormat="1" applyFont="1" applyBorder="1" applyAlignment="1">
      <alignment horizontal="right" vertical="center"/>
    </xf>
    <xf numFmtId="176" fontId="8" fillId="0" borderId="11" xfId="35" applyNumberFormat="1" applyFont="1" applyBorder="1" applyAlignment="1">
      <alignment horizontal="right" vertical="center"/>
    </xf>
    <xf numFmtId="179" fontId="8" fillId="0" borderId="0" xfId="35" applyNumberFormat="1" applyFont="1" applyBorder="1" applyAlignment="1">
      <alignment horizontal="right" vertical="center"/>
    </xf>
    <xf numFmtId="176" fontId="10" fillId="0" borderId="13" xfId="34" applyNumberFormat="1" applyFont="1" applyBorder="1" applyAlignment="1">
      <alignment horizontal="right" vertical="center"/>
    </xf>
    <xf numFmtId="176" fontId="10" fillId="0" borderId="11" xfId="34" applyNumberFormat="1" applyFont="1" applyBorder="1" applyAlignment="1">
      <alignment horizontal="right" vertical="center"/>
    </xf>
    <xf numFmtId="176" fontId="10" fillId="0" borderId="19" xfId="34" applyNumberFormat="1" applyFont="1" applyBorder="1" applyAlignment="1">
      <alignment horizontal="right" vertical="center"/>
    </xf>
    <xf numFmtId="185" fontId="8" fillId="0" borderId="13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right" vertical="center"/>
    </xf>
    <xf numFmtId="185" fontId="9" fillId="0" borderId="19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center" vertical="center"/>
    </xf>
    <xf numFmtId="185" fontId="8" fillId="0" borderId="11" xfId="40" applyNumberFormat="1" applyFont="1" applyBorder="1" applyAlignment="1" applyProtection="1">
      <alignment horizontal="right" vertical="center"/>
      <protection locked="0"/>
    </xf>
    <xf numFmtId="185" fontId="9" fillId="0" borderId="19" xfId="40" applyNumberFormat="1" applyFont="1" applyBorder="1" applyAlignment="1" applyProtection="1">
      <alignment vertical="center"/>
    </xf>
    <xf numFmtId="185" fontId="8" fillId="0" borderId="11" xfId="40" applyNumberFormat="1" applyFont="1" applyBorder="1" applyAlignment="1" applyProtection="1">
      <alignment vertical="center"/>
    </xf>
    <xf numFmtId="185" fontId="9" fillId="0" borderId="19" xfId="40" applyNumberFormat="1" applyFont="1" applyBorder="1" applyAlignment="1" applyProtection="1">
      <alignment horizontal="right" vertical="center"/>
      <protection locked="0"/>
    </xf>
    <xf numFmtId="176" fontId="14" fillId="0" borderId="21" xfId="0" applyNumberFormat="1" applyFont="1" applyFill="1" applyBorder="1" applyAlignment="1">
      <alignment horizontal="distributed" vertical="center" indent="1"/>
    </xf>
    <xf numFmtId="186" fontId="8" fillId="0" borderId="13" xfId="36" applyNumberFormat="1" applyFont="1" applyBorder="1" applyAlignment="1">
      <alignment horizontal="right" vertical="center"/>
    </xf>
    <xf numFmtId="186" fontId="8" fillId="0" borderId="3" xfId="36" applyNumberFormat="1" applyFont="1" applyBorder="1" applyAlignment="1">
      <alignment horizontal="right" vertical="center"/>
    </xf>
    <xf numFmtId="186" fontId="8" fillId="0" borderId="11" xfId="36" applyNumberFormat="1" applyFont="1" applyBorder="1" applyAlignment="1">
      <alignment horizontal="right" vertical="center"/>
    </xf>
    <xf numFmtId="186" fontId="8" fillId="0" borderId="0" xfId="36" applyNumberFormat="1" applyFont="1" applyBorder="1" applyAlignment="1">
      <alignment horizontal="right" vertical="center"/>
    </xf>
    <xf numFmtId="186" fontId="24" fillId="0" borderId="11" xfId="36" applyNumberFormat="1" applyFont="1" applyBorder="1" applyAlignment="1">
      <alignment horizontal="right" vertical="center"/>
    </xf>
    <xf numFmtId="186" fontId="24" fillId="0" borderId="0" xfId="36" applyNumberFormat="1" applyFont="1" applyBorder="1" applyAlignment="1">
      <alignment horizontal="right" vertical="center"/>
    </xf>
    <xf numFmtId="186" fontId="8" fillId="0" borderId="19" xfId="36" applyNumberFormat="1" applyFont="1" applyBorder="1" applyAlignment="1">
      <alignment horizontal="right" vertical="center"/>
    </xf>
    <xf numFmtId="186" fontId="8" fillId="0" borderId="7" xfId="36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34" applyFont="1"/>
    <xf numFmtId="0" fontId="0" fillId="0" borderId="0" xfId="34" applyFont="1" applyAlignment="1">
      <alignment horizontal="center" vertical="center"/>
    </xf>
    <xf numFmtId="189" fontId="0" fillId="0" borderId="0" xfId="34" applyNumberFormat="1" applyFont="1" applyFill="1"/>
    <xf numFmtId="189" fontId="0" fillId="0" borderId="8" xfId="34" applyNumberFormat="1" applyFont="1" applyFill="1" applyBorder="1"/>
    <xf numFmtId="189" fontId="0" fillId="0" borderId="0" xfId="34" applyNumberFormat="1" applyFont="1" applyFill="1" applyBorder="1"/>
    <xf numFmtId="189" fontId="0" fillId="0" borderId="8" xfId="34" applyNumberFormat="1" applyFont="1" applyFill="1" applyBorder="1" applyAlignment="1">
      <alignment horizontal="right" vertical="center"/>
    </xf>
    <xf numFmtId="189" fontId="0" fillId="0" borderId="11" xfId="34" applyNumberFormat="1" applyFont="1" applyFill="1" applyBorder="1" applyAlignment="1">
      <alignment horizontal="right" vertical="center"/>
    </xf>
    <xf numFmtId="190" fontId="0" fillId="0" borderId="0" xfId="34" applyNumberFormat="1" applyFont="1" applyFill="1" applyBorder="1" applyAlignment="1">
      <alignment horizontal="right" vertical="center"/>
    </xf>
    <xf numFmtId="189" fontId="0" fillId="0" borderId="19" xfId="34" applyNumberFormat="1" applyFont="1" applyFill="1" applyBorder="1" applyAlignment="1">
      <alignment horizontal="right" vertical="center"/>
    </xf>
    <xf numFmtId="190" fontId="0" fillId="0" borderId="7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vertical="top"/>
    </xf>
    <xf numFmtId="189" fontId="0" fillId="0" borderId="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 wrapText="1"/>
    </xf>
    <xf numFmtId="190" fontId="0" fillId="0" borderId="1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horizontal="left" vertical="center"/>
    </xf>
    <xf numFmtId="189" fontId="0" fillId="0" borderId="0" xfId="34" applyNumberFormat="1" applyFont="1" applyFill="1" applyBorder="1" applyAlignment="1">
      <alignment horizontal="center" vertical="center"/>
    </xf>
    <xf numFmtId="189" fontId="0" fillId="0" borderId="11" xfId="34" applyNumberFormat="1" applyFont="1" applyFill="1" applyBorder="1" applyAlignment="1">
      <alignment horizontal="center" vertical="center"/>
    </xf>
    <xf numFmtId="189" fontId="0" fillId="0" borderId="7" xfId="34" applyNumberFormat="1" applyFont="1" applyFill="1" applyBorder="1" applyAlignment="1">
      <alignment horizontal="center" vertical="center"/>
    </xf>
    <xf numFmtId="189" fontId="14" fillId="0" borderId="11" xfId="3" applyNumberFormat="1" applyFont="1" applyFill="1" applyBorder="1" applyAlignment="1">
      <alignment horizontal="right" vertical="center"/>
    </xf>
    <xf numFmtId="189" fontId="14" fillId="0" borderId="3" xfId="3" applyNumberFormat="1" applyFont="1" applyFill="1" applyBorder="1" applyAlignment="1">
      <alignment horizontal="right" vertical="center"/>
    </xf>
    <xf numFmtId="189" fontId="14" fillId="0" borderId="13" xfId="3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/>
    </xf>
    <xf numFmtId="189" fontId="8" fillId="0" borderId="0" xfId="3" applyNumberFormat="1" applyFont="1" applyFill="1" applyBorder="1" applyAlignment="1">
      <alignment horizontal="right" vertical="center"/>
    </xf>
    <xf numFmtId="189" fontId="14" fillId="0" borderId="19" xfId="3" applyNumberFormat="1" applyFont="1" applyFill="1" applyBorder="1" applyAlignment="1">
      <alignment horizontal="right" vertical="center"/>
    </xf>
    <xf numFmtId="189" fontId="8" fillId="0" borderId="7" xfId="3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Alignment="1">
      <alignment vertical="center"/>
    </xf>
    <xf numFmtId="176" fontId="16" fillId="0" borderId="9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horizontal="right" vertical="center"/>
    </xf>
    <xf numFmtId="179" fontId="10" fillId="0" borderId="21" xfId="0" applyNumberFormat="1" applyFont="1" applyFill="1" applyBorder="1" applyAlignment="1">
      <alignment horizontal="right" vertical="center"/>
    </xf>
    <xf numFmtId="0" fontId="10" fillId="0" borderId="7" xfId="36" applyFont="1" applyBorder="1" applyAlignment="1">
      <alignment horizontal="distributed" vertical="center"/>
    </xf>
    <xf numFmtId="186" fontId="14" fillId="0" borderId="19" xfId="36" applyNumberFormat="1" applyFont="1" applyBorder="1" applyAlignment="1">
      <alignment horizontal="right" vertical="center"/>
    </xf>
    <xf numFmtId="186" fontId="14" fillId="0" borderId="7" xfId="36" applyNumberFormat="1" applyFont="1" applyBorder="1" applyAlignment="1">
      <alignment horizontal="right" vertical="center"/>
    </xf>
    <xf numFmtId="0" fontId="14" fillId="0" borderId="18" xfId="36" applyFont="1" applyBorder="1" applyAlignment="1">
      <alignment vertical="center"/>
    </xf>
    <xf numFmtId="186" fontId="14" fillId="0" borderId="15" xfId="0" applyNumberFormat="1" applyFont="1" applyBorder="1" applyAlignment="1">
      <alignment vertical="center"/>
    </xf>
    <xf numFmtId="0" fontId="14" fillId="0" borderId="19" xfId="36" applyFont="1" applyBorder="1" applyAlignment="1">
      <alignment horizontal="center" vertical="center"/>
    </xf>
    <xf numFmtId="188" fontId="14" fillId="0" borderId="23" xfId="0" applyNumberFormat="1" applyFont="1" applyBorder="1" applyAlignment="1">
      <alignment vertical="center"/>
    </xf>
    <xf numFmtId="187" fontId="14" fillId="0" borderId="7" xfId="36" applyNumberFormat="1" applyFont="1" applyBorder="1" applyAlignment="1">
      <alignment horizontal="right" vertical="center"/>
    </xf>
    <xf numFmtId="0" fontId="0" fillId="0" borderId="1" xfId="35" applyFont="1" applyBorder="1" applyAlignment="1">
      <alignment horizontal="center" vertical="center" shrinkToFit="1"/>
    </xf>
    <xf numFmtId="0" fontId="0" fillId="0" borderId="0" xfId="35" applyFont="1" applyAlignment="1">
      <alignment vertical="center"/>
    </xf>
    <xf numFmtId="0" fontId="0" fillId="0" borderId="9" xfId="35" applyFont="1" applyBorder="1" applyAlignment="1">
      <alignment horizontal="center" vertical="center" shrinkToFit="1"/>
    </xf>
    <xf numFmtId="0" fontId="0" fillId="0" borderId="15" xfId="35" applyFont="1" applyBorder="1" applyAlignment="1">
      <alignment horizontal="center" vertical="center" shrinkToFit="1"/>
    </xf>
    <xf numFmtId="176" fontId="0" fillId="0" borderId="13" xfId="35" applyNumberFormat="1" applyFont="1" applyBorder="1" applyAlignment="1">
      <alignment horizontal="center" vertical="center"/>
    </xf>
    <xf numFmtId="191" fontId="0" fillId="0" borderId="13" xfId="35" applyNumberFormat="1" applyFont="1" applyBorder="1" applyAlignment="1">
      <alignment horizontal="center" vertical="center"/>
    </xf>
    <xf numFmtId="191" fontId="0" fillId="0" borderId="12" xfId="35" applyNumberFormat="1" applyFont="1" applyBorder="1" applyAlignment="1">
      <alignment horizontal="center" vertical="center"/>
    </xf>
    <xf numFmtId="179" fontId="0" fillId="0" borderId="3" xfId="35" applyNumberFormat="1" applyFont="1" applyBorder="1" applyAlignment="1">
      <alignment horizontal="center" vertical="center"/>
    </xf>
    <xf numFmtId="179" fontId="0" fillId="0" borderId="13" xfId="35" applyNumberFormat="1" applyFont="1" applyBorder="1" applyAlignment="1">
      <alignment horizontal="center" vertical="center"/>
    </xf>
    <xf numFmtId="179" fontId="0" fillId="0" borderId="12" xfId="35" applyNumberFormat="1" applyFont="1" applyBorder="1" applyAlignment="1">
      <alignment horizontal="center" vertical="center"/>
    </xf>
    <xf numFmtId="179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176" fontId="0" fillId="0" borderId="11" xfId="35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91" fontId="0" fillId="0" borderId="11" xfId="35" applyNumberFormat="1" applyFont="1" applyBorder="1" applyAlignment="1">
      <alignment horizontal="right" vertical="center"/>
    </xf>
    <xf numFmtId="191" fontId="0" fillId="0" borderId="10" xfId="35" applyNumberFormat="1" applyFont="1" applyBorder="1" applyAlignment="1">
      <alignment horizontal="right" vertical="center"/>
    </xf>
    <xf numFmtId="179" fontId="0" fillId="0" borderId="0" xfId="35" applyNumberFormat="1" applyFont="1" applyBorder="1" applyAlignment="1">
      <alignment horizontal="right" vertical="center"/>
    </xf>
    <xf numFmtId="179" fontId="0" fillId="0" borderId="11" xfId="35" applyNumberFormat="1" applyFont="1" applyBorder="1" applyAlignment="1">
      <alignment horizontal="right" vertical="center"/>
    </xf>
    <xf numFmtId="179" fontId="0" fillId="0" borderId="10" xfId="35" applyNumberFormat="1" applyFont="1" applyBorder="1" applyAlignment="1">
      <alignment horizontal="right" vertical="center"/>
    </xf>
    <xf numFmtId="176" fontId="0" fillId="0" borderId="11" xfId="35" applyNumberFormat="1" applyFont="1" applyBorder="1" applyAlignment="1">
      <alignment horizontal="right" vertical="center" shrinkToFit="1"/>
    </xf>
    <xf numFmtId="176" fontId="0" fillId="0" borderId="0" xfId="35" applyNumberFormat="1" applyFont="1" applyBorder="1" applyAlignment="1">
      <alignment horizontal="right" vertical="center" shrinkToFit="1"/>
    </xf>
    <xf numFmtId="179" fontId="0" fillId="0" borderId="0" xfId="3" applyNumberFormat="1" applyFont="1" applyBorder="1" applyAlignment="1">
      <alignment horizontal="right" vertical="center"/>
    </xf>
    <xf numFmtId="0" fontId="0" fillId="0" borderId="7" xfId="35" applyFont="1" applyBorder="1" applyAlignment="1">
      <alignment vertical="center"/>
    </xf>
    <xf numFmtId="176" fontId="0" fillId="0" borderId="19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91" fontId="0" fillId="0" borderId="19" xfId="3" applyNumberFormat="1" applyFont="1" applyBorder="1" applyAlignment="1">
      <alignment vertical="center"/>
    </xf>
    <xf numFmtId="191" fontId="0" fillId="0" borderId="23" xfId="3" applyNumberFormat="1" applyFont="1" applyBorder="1" applyAlignment="1">
      <alignment vertical="center"/>
    </xf>
    <xf numFmtId="179" fontId="0" fillId="0" borderId="7" xfId="3" applyNumberFormat="1" applyFont="1" applyBorder="1" applyAlignment="1">
      <alignment vertical="center"/>
    </xf>
    <xf numFmtId="179" fontId="0" fillId="0" borderId="19" xfId="3" applyNumberFormat="1" applyFont="1" applyBorder="1" applyAlignment="1">
      <alignment vertical="center"/>
    </xf>
    <xf numFmtId="179" fontId="0" fillId="0" borderId="23" xfId="3" applyNumberFormat="1" applyFont="1" applyBorder="1" applyAlignment="1">
      <alignment vertical="center"/>
    </xf>
    <xf numFmtId="179" fontId="0" fillId="0" borderId="7" xfId="35" applyNumberFormat="1" applyFont="1" applyBorder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0" fontId="0" fillId="0" borderId="0" xfId="34" applyFont="1" applyAlignment="1">
      <alignment horizontal="centerContinuous" vertical="center"/>
    </xf>
    <xf numFmtId="0" fontId="0" fillId="0" borderId="0" xfId="34" applyFont="1" applyAlignment="1">
      <alignment horizontal="distributed" vertical="center"/>
    </xf>
    <xf numFmtId="49" fontId="8" fillId="0" borderId="0" xfId="34" applyNumberFormat="1" applyFont="1" applyAlignment="1">
      <alignment vertical="center"/>
    </xf>
    <xf numFmtId="182" fontId="0" fillId="0" borderId="0" xfId="34" applyNumberFormat="1" applyFont="1"/>
    <xf numFmtId="186" fontId="0" fillId="0" borderId="11" xfId="34" applyNumberFormat="1" applyFont="1" applyBorder="1" applyAlignment="1">
      <alignment horizontal="right" vertical="center"/>
    </xf>
    <xf numFmtId="186" fontId="0" fillId="0" borderId="0" xfId="34" applyNumberFormat="1" applyFont="1" applyAlignment="1">
      <alignment horizontal="right" vertical="center"/>
    </xf>
    <xf numFmtId="186" fontId="0" fillId="0" borderId="0" xfId="2" applyNumberFormat="1" applyFont="1" applyAlignment="1">
      <alignment horizontal="right" vertical="center"/>
    </xf>
    <xf numFmtId="186" fontId="0" fillId="0" borderId="0" xfId="37" quotePrefix="1" applyNumberFormat="1" applyFont="1" applyFill="1" applyBorder="1" applyAlignment="1">
      <alignment horizontal="right" vertical="center"/>
    </xf>
    <xf numFmtId="187" fontId="0" fillId="0" borderId="0" xfId="34" applyNumberFormat="1" applyFont="1" applyAlignment="1">
      <alignment horizontal="right" vertical="center"/>
    </xf>
    <xf numFmtId="182" fontId="0" fillId="0" borderId="0" xfId="0" applyNumberFormat="1" applyFont="1" applyBorder="1"/>
    <xf numFmtId="0" fontId="0" fillId="0" borderId="7" xfId="34" applyFont="1" applyBorder="1" applyAlignment="1">
      <alignment horizontal="center" vertical="center"/>
    </xf>
    <xf numFmtId="186" fontId="0" fillId="0" borderId="19" xfId="34" applyNumberFormat="1" applyFont="1" applyBorder="1" applyAlignment="1">
      <alignment horizontal="right" vertical="center"/>
    </xf>
    <xf numFmtId="186" fontId="0" fillId="0" borderId="7" xfId="34" applyNumberFormat="1" applyFont="1" applyBorder="1" applyAlignment="1">
      <alignment horizontal="right" vertical="center"/>
    </xf>
    <xf numFmtId="186" fontId="0" fillId="0" borderId="7" xfId="2" applyNumberFormat="1" applyFont="1" applyBorder="1" applyAlignment="1">
      <alignment horizontal="right" vertical="center"/>
    </xf>
    <xf numFmtId="186" fontId="0" fillId="0" borderId="7" xfId="37" quotePrefix="1" applyNumberFormat="1" applyFont="1" applyFill="1" applyBorder="1" applyAlignment="1">
      <alignment horizontal="right" vertical="center"/>
    </xf>
    <xf numFmtId="187" fontId="0" fillId="0" borderId="7" xfId="34" applyNumberFormat="1" applyFont="1" applyBorder="1" applyAlignment="1">
      <alignment horizontal="right" vertical="center"/>
    </xf>
    <xf numFmtId="0" fontId="0" fillId="0" borderId="0" xfId="34" applyFont="1" applyBorder="1" applyAlignment="1">
      <alignment horizontal="center" vertical="center"/>
    </xf>
    <xf numFmtId="186" fontId="0" fillId="0" borderId="0" xfId="34" applyNumberFormat="1" applyFont="1" applyBorder="1" applyAlignment="1">
      <alignment horizontal="right" vertical="center"/>
    </xf>
    <xf numFmtId="183" fontId="0" fillId="0" borderId="25" xfId="34" applyNumberFormat="1" applyFont="1" applyBorder="1" applyAlignment="1">
      <alignment horizontal="center" vertical="center"/>
    </xf>
    <xf numFmtId="183" fontId="0" fillId="0" borderId="1" xfId="34" applyNumberFormat="1" applyFont="1" applyBorder="1" applyAlignment="1">
      <alignment horizontal="center" vertical="center"/>
    </xf>
    <xf numFmtId="183" fontId="0" fillId="0" borderId="2" xfId="34" applyNumberFormat="1" applyFont="1" applyBorder="1" applyAlignment="1">
      <alignment horizontal="center" vertical="center"/>
    </xf>
    <xf numFmtId="183" fontId="0" fillId="0" borderId="23" xfId="34" applyNumberFormat="1" applyFont="1" applyBorder="1" applyAlignment="1">
      <alignment horizontal="center" vertical="center"/>
    </xf>
    <xf numFmtId="0" fontId="0" fillId="0" borderId="19" xfId="34" applyFont="1" applyBorder="1" applyAlignment="1">
      <alignment horizontal="center" vertical="center"/>
    </xf>
    <xf numFmtId="180" fontId="0" fillId="0" borderId="3" xfId="34" applyNumberFormat="1" applyFont="1" applyBorder="1" applyAlignment="1">
      <alignment horizontal="right" vertical="center"/>
    </xf>
    <xf numFmtId="180" fontId="0" fillId="0" borderId="0" xfId="34" applyNumberFormat="1" applyFont="1" applyBorder="1" applyAlignment="1">
      <alignment horizontal="right" vertical="center"/>
    </xf>
    <xf numFmtId="180" fontId="0" fillId="0" borderId="7" xfId="34" applyNumberFormat="1" applyFont="1" applyBorder="1" applyAlignment="1">
      <alignment horizontal="right" vertical="center"/>
    </xf>
    <xf numFmtId="0" fontId="0" fillId="0" borderId="1" xfId="34" applyFont="1" applyBorder="1" applyAlignment="1">
      <alignment horizontal="center" vertical="center"/>
    </xf>
    <xf numFmtId="183" fontId="0" fillId="0" borderId="17" xfId="34" applyNumberFormat="1" applyFont="1" applyBorder="1" applyAlignment="1">
      <alignment horizontal="center" vertical="center"/>
    </xf>
    <xf numFmtId="0" fontId="0" fillId="0" borderId="0" xfId="34" applyFont="1" applyAlignment="1">
      <alignment horizontal="left" vertical="center"/>
    </xf>
    <xf numFmtId="0" fontId="0" fillId="0" borderId="0" xfId="40" applyFont="1" applyAlignment="1" applyProtection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0" xfId="35" applyFont="1"/>
    <xf numFmtId="0" fontId="0" fillId="0" borderId="0" xfId="35" applyFont="1" applyBorder="1"/>
    <xf numFmtId="0" fontId="0" fillId="0" borderId="9" xfId="35" applyFont="1" applyBorder="1" applyAlignment="1">
      <alignment horizontal="center" vertical="center"/>
    </xf>
    <xf numFmtId="177" fontId="0" fillId="0" borderId="0" xfId="35" applyNumberFormat="1" applyFont="1"/>
    <xf numFmtId="177" fontId="0" fillId="0" borderId="0" xfId="35" applyNumberFormat="1" applyFont="1" applyAlignment="1">
      <alignment vertical="top"/>
    </xf>
    <xf numFmtId="177" fontId="0" fillId="0" borderId="0" xfId="35" applyNumberFormat="1" applyFont="1" applyBorder="1"/>
    <xf numFmtId="0" fontId="0" fillId="0" borderId="3" xfId="35" applyFont="1" applyBorder="1" applyAlignment="1">
      <alignment vertical="center"/>
    </xf>
    <xf numFmtId="0" fontId="0" fillId="0" borderId="3" xfId="35" applyFont="1" applyBorder="1"/>
    <xf numFmtId="0" fontId="0" fillId="0" borderId="0" xfId="0" applyFont="1"/>
    <xf numFmtId="0" fontId="0" fillId="0" borderId="0" xfId="35" applyFont="1" applyFill="1" applyBorder="1"/>
    <xf numFmtId="0" fontId="0" fillId="0" borderId="0" xfId="35" applyFont="1" applyBorder="1" applyAlignment="1">
      <alignment wrapText="1"/>
    </xf>
    <xf numFmtId="0" fontId="0" fillId="0" borderId="0" xfId="35" applyFont="1" applyBorder="1" applyAlignment="1">
      <alignment horizontal="right" vertical="center"/>
    </xf>
    <xf numFmtId="181" fontId="0" fillId="0" borderId="0" xfId="35" applyNumberFormat="1" applyFont="1" applyBorder="1"/>
    <xf numFmtId="181" fontId="0" fillId="0" borderId="0" xfId="35" applyNumberFormat="1" applyFont="1" applyBorder="1" applyAlignment="1">
      <alignment horizontal="right" vertical="center"/>
    </xf>
    <xf numFmtId="0" fontId="0" fillId="0" borderId="0" xfId="35" applyFont="1" applyAlignment="1">
      <alignment horizontal="centerContinuous" vertical="center"/>
    </xf>
    <xf numFmtId="178" fontId="0" fillId="0" borderId="0" xfId="34" applyNumberFormat="1" applyFont="1" applyBorder="1" applyAlignment="1">
      <alignment vertical="center"/>
    </xf>
    <xf numFmtId="178" fontId="0" fillId="0" borderId="0" xfId="37" quotePrefix="1" applyNumberFormat="1" applyFont="1" applyFill="1" applyBorder="1" applyAlignment="1">
      <alignment horizontal="right" vertical="center"/>
    </xf>
    <xf numFmtId="0" fontId="16" fillId="0" borderId="15" xfId="35" applyFont="1" applyBorder="1" applyAlignment="1">
      <alignment horizontal="center" vertical="center"/>
    </xf>
    <xf numFmtId="0" fontId="24" fillId="0" borderId="13" xfId="35" applyFont="1" applyBorder="1"/>
    <xf numFmtId="176" fontId="24" fillId="0" borderId="11" xfId="35" applyNumberFormat="1" applyFont="1" applyBorder="1" applyAlignment="1">
      <alignment horizontal="right" vertical="center"/>
    </xf>
    <xf numFmtId="177" fontId="27" fillId="0" borderId="11" xfId="35" applyNumberFormat="1" applyFont="1" applyBorder="1" applyAlignment="1">
      <alignment horizontal="right" vertical="center"/>
    </xf>
    <xf numFmtId="0" fontId="28" fillId="0" borderId="7" xfId="40" applyFont="1" applyBorder="1" applyAlignment="1" applyProtection="1">
      <alignment vertical="center"/>
    </xf>
    <xf numFmtId="0" fontId="24" fillId="0" borderId="7" xfId="40" applyFont="1" applyBorder="1" applyAlignment="1" applyProtection="1">
      <alignment vertical="center"/>
    </xf>
    <xf numFmtId="0" fontId="29" fillId="0" borderId="0" xfId="40" applyFont="1" applyAlignment="1" applyProtection="1">
      <alignment vertical="center"/>
    </xf>
    <xf numFmtId="0" fontId="29" fillId="0" borderId="7" xfId="40" applyFont="1" applyBorder="1" applyAlignment="1" applyProtection="1">
      <alignment vertical="center"/>
    </xf>
    <xf numFmtId="0" fontId="28" fillId="0" borderId="21" xfId="40" applyFont="1" applyBorder="1" applyAlignment="1" applyProtection="1">
      <alignment vertical="center"/>
    </xf>
    <xf numFmtId="0" fontId="24" fillId="0" borderId="21" xfId="40" applyFont="1" applyBorder="1" applyAlignment="1" applyProtection="1">
      <alignment vertical="center"/>
    </xf>
    <xf numFmtId="0" fontId="0" fillId="0" borderId="7" xfId="36" applyFont="1" applyBorder="1" applyAlignment="1">
      <alignment horizontal="left" vertical="center" shrinkToFit="1"/>
    </xf>
    <xf numFmtId="0" fontId="0" fillId="0" borderId="3" xfId="36" applyFont="1" applyBorder="1" applyAlignment="1">
      <alignment vertical="center"/>
    </xf>
    <xf numFmtId="0" fontId="0" fillId="0" borderId="14" xfId="35" applyFont="1" applyBorder="1" applyAlignment="1">
      <alignment horizontal="center" vertical="center" shrinkToFit="1"/>
    </xf>
    <xf numFmtId="176" fontId="0" fillId="0" borderId="0" xfId="35" applyNumberFormat="1" applyFont="1" applyAlignment="1">
      <alignment horizontal="right" vertical="center"/>
    </xf>
    <xf numFmtId="180" fontId="0" fillId="0" borderId="0" xfId="35" applyNumberFormat="1" applyFont="1" applyAlignment="1">
      <alignment vertical="center"/>
    </xf>
    <xf numFmtId="193" fontId="0" fillId="0" borderId="0" xfId="35" applyNumberFormat="1" applyFont="1" applyBorder="1" applyAlignment="1">
      <alignment horizontal="right" vertical="center"/>
    </xf>
    <xf numFmtId="193" fontId="0" fillId="0" borderId="10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vertical="center"/>
    </xf>
    <xf numFmtId="0" fontId="0" fillId="0" borderId="0" xfId="35" applyFont="1" applyAlignment="1">
      <alignment horizontal="center" vertical="center"/>
    </xf>
    <xf numFmtId="193" fontId="0" fillId="0" borderId="11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horizontal="right" vertical="center"/>
    </xf>
    <xf numFmtId="0" fontId="0" fillId="0" borderId="3" xfId="35" applyFont="1" applyBorder="1" applyAlignment="1">
      <alignment horizontal="center" vertical="center"/>
    </xf>
    <xf numFmtId="0" fontId="0" fillId="0" borderId="13" xfId="35" applyFont="1" applyBorder="1" applyAlignment="1">
      <alignment horizontal="center" vertical="center"/>
    </xf>
    <xf numFmtId="0" fontId="0" fillId="0" borderId="12" xfId="35" applyFont="1" applyBorder="1" applyAlignment="1">
      <alignment horizontal="center" vertical="center"/>
    </xf>
    <xf numFmtId="176" fontId="0" fillId="0" borderId="0" xfId="35" applyNumberFormat="1" applyFont="1" applyBorder="1" applyAlignment="1">
      <alignment horizontal="left" vertical="center"/>
    </xf>
    <xf numFmtId="0" fontId="0" fillId="2" borderId="0" xfId="35" applyFont="1" applyFill="1" applyBorder="1" applyAlignment="1">
      <alignment wrapText="1"/>
    </xf>
    <xf numFmtId="185" fontId="9" fillId="0" borderId="0" xfId="40" applyNumberFormat="1" applyFont="1" applyAlignment="1" applyProtection="1">
      <alignment vertical="center"/>
    </xf>
    <xf numFmtId="185" fontId="29" fillId="0" borderId="0" xfId="40" applyNumberFormat="1" applyFont="1" applyAlignment="1" applyProtection="1">
      <alignment vertical="center"/>
    </xf>
    <xf numFmtId="0" fontId="8" fillId="0" borderId="0" xfId="34" applyFont="1"/>
    <xf numFmtId="189" fontId="8" fillId="0" borderId="10" xfId="3" applyNumberFormat="1" applyFont="1" applyFill="1" applyBorder="1" applyAlignment="1">
      <alignment horizontal="right" vertical="center"/>
    </xf>
    <xf numFmtId="190" fontId="0" fillId="0" borderId="11" xfId="34" applyNumberFormat="1" applyFont="1" applyFill="1" applyBorder="1" applyAlignment="1">
      <alignment horizontal="right" vertical="center"/>
    </xf>
    <xf numFmtId="189" fontId="0" fillId="0" borderId="14" xfId="34" applyNumberFormat="1" applyFont="1" applyFill="1" applyBorder="1" applyAlignment="1">
      <alignment horizontal="center" vertical="center" shrinkToFit="1"/>
    </xf>
    <xf numFmtId="0" fontId="53" fillId="0" borderId="9" xfId="84" applyFont="1" applyFill="1" applyBorder="1" applyAlignment="1">
      <alignment vertical="center" shrinkToFit="1"/>
    </xf>
    <xf numFmtId="183" fontId="0" fillId="0" borderId="19" xfId="34" applyNumberFormat="1" applyFont="1" applyBorder="1" applyAlignment="1">
      <alignment horizontal="center" vertical="center"/>
    </xf>
    <xf numFmtId="189" fontId="14" fillId="0" borderId="0" xfId="3" applyNumberFormat="1" applyFont="1" applyFill="1" applyBorder="1" applyAlignment="1">
      <alignment horizontal="right" vertical="center"/>
    </xf>
    <xf numFmtId="190" fontId="10" fillId="0" borderId="12" xfId="34" applyNumberFormat="1" applyFont="1" applyFill="1" applyBorder="1" applyAlignment="1">
      <alignment horizontal="right" vertical="center"/>
    </xf>
    <xf numFmtId="190" fontId="10" fillId="0" borderId="13" xfId="34" applyNumberFormat="1" applyFont="1" applyFill="1" applyBorder="1" applyAlignment="1">
      <alignment horizontal="right" vertical="center"/>
    </xf>
    <xf numFmtId="190" fontId="10" fillId="0" borderId="11" xfId="34" applyNumberFormat="1" applyFont="1" applyFill="1" applyBorder="1" applyAlignment="1">
      <alignment horizontal="right" vertical="center"/>
    </xf>
    <xf numFmtId="190" fontId="10" fillId="0" borderId="10" xfId="34" applyNumberFormat="1" applyFont="1" applyFill="1" applyBorder="1" applyAlignment="1">
      <alignment horizontal="right" vertical="center"/>
    </xf>
    <xf numFmtId="0" fontId="0" fillId="2" borderId="0" xfId="35" applyFont="1" applyFill="1" applyBorder="1" applyAlignment="1"/>
    <xf numFmtId="185" fontId="8" fillId="0" borderId="0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horizontal="center" vertical="center"/>
    </xf>
    <xf numFmtId="0" fontId="6" fillId="0" borderId="0" xfId="35" applyFont="1" applyAlignment="1">
      <alignment horizontal="center"/>
    </xf>
    <xf numFmtId="0" fontId="0" fillId="0" borderId="19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6" fillId="0" borderId="0" xfId="40" applyFont="1" applyAlignment="1" applyProtection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6" fillId="0" borderId="0" xfId="34" applyFont="1" applyAlignment="1">
      <alignment horizontal="left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20" xfId="35" applyFont="1" applyBorder="1" applyAlignment="1">
      <alignment horizontal="center" vertical="center" shrinkToFit="1"/>
    </xf>
    <xf numFmtId="0" fontId="0" fillId="0" borderId="0" xfId="35" applyFont="1" applyAlignment="1">
      <alignment horizontal="right" vertical="center"/>
    </xf>
    <xf numFmtId="189" fontId="0" fillId="0" borderId="19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0" fontId="10" fillId="0" borderId="9" xfId="34" applyFont="1" applyBorder="1" applyAlignment="1">
      <alignment horizontal="center" vertical="center"/>
    </xf>
    <xf numFmtId="0" fontId="0" fillId="0" borderId="8" xfId="34" applyFont="1" applyBorder="1"/>
    <xf numFmtId="0" fontId="0" fillId="0" borderId="8" xfId="34" applyFont="1" applyBorder="1" applyAlignment="1">
      <alignment horizontal="right" vertical="center"/>
    </xf>
    <xf numFmtId="0" fontId="0" fillId="0" borderId="2" xfId="34" applyFont="1" applyBorder="1" applyAlignment="1">
      <alignment horizontal="center" vertical="center"/>
    </xf>
    <xf numFmtId="0" fontId="0" fillId="0" borderId="9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22" xfId="34" applyFont="1" applyBorder="1" applyAlignment="1">
      <alignment horizontal="center" vertical="center" textRotation="255"/>
    </xf>
    <xf numFmtId="176" fontId="0" fillId="0" borderId="3" xfId="34" applyNumberFormat="1" applyFont="1" applyBorder="1" applyAlignment="1">
      <alignment horizontal="right" vertical="center"/>
    </xf>
    <xf numFmtId="0" fontId="0" fillId="0" borderId="9" xfId="34" applyFont="1" applyBorder="1" applyAlignment="1">
      <alignment horizontal="center" vertical="center" textRotation="255"/>
    </xf>
    <xf numFmtId="176" fontId="0" fillId="0" borderId="0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center" vertical="center" textRotation="255"/>
    </xf>
    <xf numFmtId="176" fontId="0" fillId="0" borderId="7" xfId="34" applyNumberFormat="1" applyFont="1" applyBorder="1" applyAlignment="1">
      <alignment horizontal="right" vertical="center"/>
    </xf>
    <xf numFmtId="0" fontId="0" fillId="0" borderId="3" xfId="34" applyFont="1" applyBorder="1" applyAlignment="1">
      <alignment vertical="center"/>
    </xf>
    <xf numFmtId="0" fontId="0" fillId="0" borderId="3" xfId="34" applyFont="1" applyBorder="1" applyAlignment="1">
      <alignment horizontal="right" vertical="center"/>
    </xf>
    <xf numFmtId="190" fontId="0" fillId="0" borderId="23" xfId="34" applyNumberFormat="1" applyFont="1" applyFill="1" applyBorder="1" applyAlignment="1">
      <alignment horizontal="right" vertical="center"/>
    </xf>
    <xf numFmtId="190" fontId="0" fillId="0" borderId="19" xfId="34" applyNumberFormat="1" applyFont="1" applyFill="1" applyBorder="1" applyAlignment="1">
      <alignment horizontal="right" vertical="center"/>
    </xf>
    <xf numFmtId="192" fontId="17" fillId="0" borderId="0" xfId="39" applyNumberFormat="1" applyFont="1" applyFill="1" applyAlignment="1">
      <alignment horizontal="right" vertical="center"/>
    </xf>
    <xf numFmtId="0" fontId="0" fillId="0" borderId="8" xfId="36" applyFont="1" applyBorder="1" applyAlignment="1">
      <alignment vertical="center"/>
    </xf>
    <xf numFmtId="0" fontId="0" fillId="0" borderId="0" xfId="36" applyFont="1" applyBorder="1" applyAlignment="1">
      <alignment horizontal="center" vertical="center"/>
    </xf>
    <xf numFmtId="0" fontId="0" fillId="0" borderId="11" xfId="36" applyFont="1" applyBorder="1" applyAlignment="1">
      <alignment horizontal="center" vertical="center" wrapText="1"/>
    </xf>
    <xf numFmtId="0" fontId="0" fillId="0" borderId="7" xfId="36" applyFont="1" applyBorder="1" applyAlignment="1">
      <alignment horizontal="center" vertical="center"/>
    </xf>
    <xf numFmtId="0" fontId="0" fillId="0" borderId="0" xfId="36" applyFont="1" applyAlignment="1">
      <alignment horizontal="left" vertical="center"/>
    </xf>
    <xf numFmtId="0" fontId="8" fillId="0" borderId="22" xfId="36" applyFont="1" applyBorder="1" applyAlignment="1">
      <alignment vertical="center"/>
    </xf>
    <xf numFmtId="187" fontId="8" fillId="0" borderId="0" xfId="36" applyNumberFormat="1" applyFont="1" applyBorder="1" applyAlignment="1">
      <alignment horizontal="right" vertical="center"/>
    </xf>
    <xf numFmtId="0" fontId="8" fillId="0" borderId="9" xfId="36" applyFont="1" applyBorder="1" applyAlignment="1">
      <alignment vertical="center"/>
    </xf>
    <xf numFmtId="0" fontId="24" fillId="0" borderId="9" xfId="36" applyFont="1" applyBorder="1" applyAlignment="1">
      <alignment vertical="center"/>
    </xf>
    <xf numFmtId="187" fontId="24" fillId="0" borderId="0" xfId="36" applyNumberFormat="1" applyFont="1" applyBorder="1" applyAlignment="1">
      <alignment horizontal="right" vertical="center"/>
    </xf>
    <xf numFmtId="0" fontId="0" fillId="0" borderId="0" xfId="36" applyFont="1" applyBorder="1" applyAlignment="1">
      <alignment horizontal="left" vertical="center"/>
    </xf>
    <xf numFmtId="0" fontId="0" fillId="0" borderId="0" xfId="36" applyFont="1" applyBorder="1" applyAlignment="1">
      <alignment vertical="center"/>
    </xf>
    <xf numFmtId="0" fontId="8" fillId="0" borderId="15" xfId="36" applyFont="1" applyBorder="1" applyAlignment="1">
      <alignment vertical="center"/>
    </xf>
    <xf numFmtId="187" fontId="8" fillId="0" borderId="7" xfId="36" applyNumberFormat="1" applyFont="1" applyBorder="1" applyAlignment="1">
      <alignment horizontal="right" vertical="center"/>
    </xf>
    <xf numFmtId="0" fontId="0" fillId="0" borderId="3" xfId="36" applyFont="1" applyBorder="1" applyAlignment="1">
      <alignment horizontal="right" vertical="center"/>
    </xf>
    <xf numFmtId="0" fontId="0" fillId="0" borderId="0" xfId="36" applyFont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  <protection locked="0"/>
    </xf>
    <xf numFmtId="185" fontId="24" fillId="0" borderId="19" xfId="40" applyNumberFormat="1" applyFont="1" applyFill="1" applyBorder="1" applyAlignment="1" applyProtection="1">
      <alignment horizontal="right" vertical="center"/>
    </xf>
    <xf numFmtId="185" fontId="24" fillId="0" borderId="7" xfId="40" applyNumberFormat="1" applyFont="1" applyFill="1" applyBorder="1" applyAlignment="1" applyProtection="1">
      <alignment horizontal="right" vertical="center"/>
    </xf>
    <xf numFmtId="185" fontId="24" fillId="0" borderId="20" xfId="40" applyNumberFormat="1" applyFont="1" applyFill="1" applyBorder="1" applyAlignment="1" applyProtection="1">
      <alignment horizontal="right" vertical="center"/>
    </xf>
    <xf numFmtId="185" fontId="24" fillId="0" borderId="21" xfId="40" applyNumberFormat="1" applyFont="1" applyFill="1" applyBorder="1" applyAlignment="1" applyProtection="1">
      <alignment horizontal="right" vertical="center"/>
    </xf>
    <xf numFmtId="185" fontId="8" fillId="0" borderId="0" xfId="40" applyNumberFormat="1" applyFont="1" applyFill="1" applyBorder="1" applyAlignment="1" applyProtection="1">
      <alignment horizontal="right" vertical="center"/>
    </xf>
    <xf numFmtId="185" fontId="8" fillId="0" borderId="13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vertical="center"/>
    </xf>
    <xf numFmtId="185" fontId="8" fillId="0" borderId="0" xfId="40" applyNumberFormat="1" applyFont="1" applyFill="1" applyBorder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center" vertical="center"/>
    </xf>
    <xf numFmtId="185" fontId="8" fillId="0" borderId="11" xfId="40" applyNumberFormat="1" applyFont="1" applyFill="1" applyBorder="1" applyAlignment="1" applyProtection="1">
      <alignment vertical="center"/>
    </xf>
    <xf numFmtId="185" fontId="24" fillId="0" borderId="19" xfId="40" applyNumberFormat="1" applyFont="1" applyBorder="1" applyAlignment="1" applyProtection="1">
      <alignment horizontal="right" vertical="center"/>
    </xf>
    <xf numFmtId="185" fontId="24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right" vertical="center"/>
    </xf>
    <xf numFmtId="176" fontId="0" fillId="0" borderId="0" xfId="40" applyNumberFormat="1" applyFont="1" applyBorder="1" applyAlignment="1" applyProtection="1">
      <alignment horizontal="right" vertical="center"/>
    </xf>
    <xf numFmtId="0" fontId="10" fillId="0" borderId="0" xfId="84" applyFont="1">
      <alignment vertical="center"/>
    </xf>
    <xf numFmtId="0" fontId="54" fillId="0" borderId="0" xfId="84" applyFont="1" applyAlignment="1">
      <alignment horizontal="center" vertical="center"/>
    </xf>
    <xf numFmtId="0" fontId="0" fillId="0" borderId="0" xfId="84" applyFont="1">
      <alignment vertical="center"/>
    </xf>
    <xf numFmtId="0" fontId="55" fillId="0" borderId="0" xfId="84" applyFont="1">
      <alignment vertical="center"/>
    </xf>
    <xf numFmtId="0" fontId="0" fillId="0" borderId="0" xfId="84" applyFont="1" applyAlignment="1">
      <alignment horizontal="right" vertical="center"/>
    </xf>
    <xf numFmtId="0" fontId="0" fillId="0" borderId="16" xfId="84" applyFont="1" applyBorder="1">
      <alignment vertical="center"/>
    </xf>
    <xf numFmtId="0" fontId="0" fillId="0" borderId="15" xfId="84" applyFont="1" applyBorder="1" applyAlignment="1">
      <alignment horizontal="center" vertical="center"/>
    </xf>
    <xf numFmtId="0" fontId="0" fillId="0" borderId="7" xfId="84" applyFont="1" applyBorder="1" applyAlignment="1">
      <alignment horizontal="center" vertical="center"/>
    </xf>
    <xf numFmtId="0" fontId="0" fillId="0" borderId="23" xfId="84" applyFont="1" applyBorder="1" applyAlignment="1">
      <alignment horizontal="center" vertical="center"/>
    </xf>
    <xf numFmtId="0" fontId="8" fillId="0" borderId="7" xfId="84" applyFont="1" applyBorder="1" applyAlignment="1">
      <alignment horizontal="center" vertical="center"/>
    </xf>
    <xf numFmtId="0" fontId="0" fillId="0" borderId="3" xfId="84" applyFont="1" applyBorder="1">
      <alignment vertical="center"/>
    </xf>
    <xf numFmtId="0" fontId="0" fillId="0" borderId="12" xfId="84" applyFont="1" applyBorder="1" applyAlignment="1">
      <alignment vertical="center"/>
    </xf>
    <xf numFmtId="38" fontId="10" fillId="0" borderId="10" xfId="85" applyFont="1" applyBorder="1">
      <alignment vertical="center"/>
    </xf>
    <xf numFmtId="38" fontId="0" fillId="0" borderId="0" xfId="85" applyFont="1" applyBorder="1">
      <alignment vertical="center"/>
    </xf>
    <xf numFmtId="38" fontId="0" fillId="0" borderId="10" xfId="85" applyFont="1" applyBorder="1">
      <alignment vertical="center"/>
    </xf>
    <xf numFmtId="195" fontId="0" fillId="0" borderId="0" xfId="85" applyNumberFormat="1" applyFont="1" applyBorder="1">
      <alignment vertical="center"/>
    </xf>
    <xf numFmtId="0" fontId="0" fillId="0" borderId="50" xfId="84" applyFont="1" applyBorder="1">
      <alignment vertical="center"/>
    </xf>
    <xf numFmtId="0" fontId="0" fillId="0" borderId="50" xfId="84" applyFont="1" applyBorder="1" applyAlignment="1">
      <alignment horizontal="right" vertical="center" wrapText="1"/>
    </xf>
    <xf numFmtId="0" fontId="0" fillId="0" borderId="50" xfId="84" applyFont="1" applyBorder="1" applyAlignment="1">
      <alignment vertical="center" wrapText="1"/>
    </xf>
    <xf numFmtId="0" fontId="0" fillId="0" borderId="0" xfId="84" applyFont="1" applyBorder="1">
      <alignment vertical="center"/>
    </xf>
    <xf numFmtId="0" fontId="0" fillId="0" borderId="10" xfId="84" applyFont="1" applyBorder="1" applyAlignment="1">
      <alignment vertical="center"/>
    </xf>
    <xf numFmtId="198" fontId="0" fillId="0" borderId="50" xfId="84" applyNumberFormat="1" applyFont="1" applyBorder="1">
      <alignment vertical="center"/>
    </xf>
    <xf numFmtId="0" fontId="0" fillId="0" borderId="7" xfId="84" applyFont="1" applyBorder="1">
      <alignment vertical="center"/>
    </xf>
    <xf numFmtId="0" fontId="0" fillId="0" borderId="23" xfId="84" applyFont="1" applyBorder="1" applyAlignment="1">
      <alignment vertical="center"/>
    </xf>
    <xf numFmtId="38" fontId="10" fillId="0" borderId="23" xfId="85" applyFont="1" applyBorder="1">
      <alignment vertical="center"/>
    </xf>
    <xf numFmtId="38" fontId="0" fillId="0" borderId="7" xfId="85" applyFont="1" applyBorder="1">
      <alignment vertical="center"/>
    </xf>
    <xf numFmtId="38" fontId="0" fillId="0" borderId="23" xfId="85" applyFont="1" applyBorder="1">
      <alignment vertical="center"/>
    </xf>
    <xf numFmtId="195" fontId="0" fillId="0" borderId="7" xfId="85" applyNumberFormat="1" applyFont="1" applyBorder="1">
      <alignment vertical="center"/>
    </xf>
    <xf numFmtId="0" fontId="0" fillId="0" borderId="3" xfId="84" applyFont="1" applyBorder="1" applyAlignment="1"/>
    <xf numFmtId="0" fontId="0" fillId="0" borderId="12" xfId="84" applyFont="1" applyBorder="1" applyAlignment="1">
      <alignment horizontal="right" vertical="center"/>
    </xf>
    <xf numFmtId="38" fontId="0" fillId="0" borderId="12" xfId="85" applyFont="1" applyBorder="1">
      <alignment vertical="center"/>
    </xf>
    <xf numFmtId="0" fontId="0" fillId="0" borderId="7" xfId="84" applyFont="1" applyBorder="1" applyAlignment="1">
      <alignment vertical="top"/>
    </xf>
    <xf numFmtId="0" fontId="0" fillId="0" borderId="23" xfId="84" applyFont="1" applyBorder="1" applyAlignment="1">
      <alignment horizontal="right" vertical="center"/>
    </xf>
    <xf numFmtId="196" fontId="0" fillId="0" borderId="50" xfId="84" applyNumberFormat="1" applyFont="1" applyBorder="1">
      <alignment vertical="center"/>
    </xf>
    <xf numFmtId="0" fontId="57" fillId="0" borderId="0" xfId="84" applyFont="1">
      <alignment vertical="center"/>
    </xf>
    <xf numFmtId="0" fontId="57" fillId="0" borderId="0" xfId="84" applyFont="1" applyBorder="1" applyAlignment="1">
      <alignment horizontal="center" vertical="center" shrinkToFit="1"/>
    </xf>
    <xf numFmtId="197" fontId="57" fillId="0" borderId="0" xfId="84" applyNumberFormat="1" applyFont="1" applyBorder="1" applyAlignment="1">
      <alignment horizontal="center" vertical="center" shrinkToFit="1"/>
    </xf>
    <xf numFmtId="0" fontId="59" fillId="0" borderId="0" xfId="84" applyFont="1" applyAlignment="1">
      <alignment horizontal="center" vertical="center"/>
    </xf>
    <xf numFmtId="0" fontId="57" fillId="0" borderId="0" xfId="84" applyFont="1" applyAlignment="1">
      <alignment horizontal="center" vertical="center" shrinkToFit="1"/>
    </xf>
    <xf numFmtId="0" fontId="0" fillId="0" borderId="6" xfId="84" applyFont="1" applyBorder="1" applyAlignment="1">
      <alignment horizontal="center" vertical="center" shrinkToFit="1"/>
    </xf>
    <xf numFmtId="0" fontId="0" fillId="0" borderId="4" xfId="84" applyFont="1" applyBorder="1" applyAlignment="1">
      <alignment horizontal="center" vertical="center" shrinkToFit="1"/>
    </xf>
    <xf numFmtId="197" fontId="0" fillId="0" borderId="4" xfId="84" applyNumberFormat="1" applyFont="1" applyBorder="1" applyAlignment="1">
      <alignment horizontal="center" vertical="center" shrinkToFit="1"/>
    </xf>
    <xf numFmtId="0" fontId="0" fillId="0" borderId="6" xfId="84" applyFont="1" applyBorder="1">
      <alignment vertical="center"/>
    </xf>
    <xf numFmtId="197" fontId="0" fillId="0" borderId="49" xfId="84" applyNumberFormat="1" applyFont="1" applyBorder="1" applyAlignment="1">
      <alignment horizontal="center" vertical="center" shrinkToFit="1"/>
    </xf>
    <xf numFmtId="0" fontId="57" fillId="0" borderId="50" xfId="84" applyFont="1" applyBorder="1" applyAlignment="1">
      <alignment horizontal="center" vertical="center" shrinkToFit="1"/>
    </xf>
    <xf numFmtId="197" fontId="57" fillId="0" borderId="50" xfId="84" applyNumberFormat="1" applyFont="1" applyBorder="1" applyAlignment="1">
      <alignment horizontal="center" vertical="center" shrinkToFit="1"/>
    </xf>
    <xf numFmtId="0" fontId="0" fillId="0" borderId="12" xfId="84" applyFont="1" applyBorder="1">
      <alignment vertical="center"/>
    </xf>
    <xf numFmtId="0" fontId="8" fillId="0" borderId="9" xfId="84" applyFont="1" applyBorder="1" applyAlignment="1">
      <alignment vertical="center" shrinkToFit="1"/>
    </xf>
    <xf numFmtId="176" fontId="0" fillId="0" borderId="9" xfId="84" applyNumberFormat="1" applyFont="1" applyBorder="1">
      <alignment vertical="center"/>
    </xf>
    <xf numFmtId="197" fontId="0" fillId="0" borderId="9" xfId="84" applyNumberFormat="1" applyFont="1" applyBorder="1">
      <alignment vertical="center"/>
    </xf>
    <xf numFmtId="0" fontId="0" fillId="0" borderId="9" xfId="84" applyFont="1" applyBorder="1">
      <alignment vertical="center"/>
    </xf>
    <xf numFmtId="197" fontId="0" fillId="0" borderId="11" xfId="84" applyNumberFormat="1" applyFont="1" applyBorder="1">
      <alignment vertical="center"/>
    </xf>
    <xf numFmtId="0" fontId="57" fillId="0" borderId="48" xfId="84" applyFont="1" applyBorder="1">
      <alignment vertical="center"/>
    </xf>
    <xf numFmtId="0" fontId="57" fillId="0" borderId="1" xfId="84" applyFont="1" applyBorder="1">
      <alignment vertical="center"/>
    </xf>
    <xf numFmtId="197" fontId="57" fillId="0" borderId="1" xfId="84" applyNumberFormat="1" applyFont="1" applyBorder="1">
      <alignment vertical="center"/>
    </xf>
    <xf numFmtId="0" fontId="0" fillId="0" borderId="10" xfId="84" applyFont="1" applyBorder="1">
      <alignment vertical="center"/>
    </xf>
    <xf numFmtId="0" fontId="57" fillId="0" borderId="47" xfId="84" applyFont="1" applyBorder="1">
      <alignment vertical="center"/>
    </xf>
    <xf numFmtId="0" fontId="57" fillId="0" borderId="4" xfId="84" applyFont="1" applyBorder="1">
      <alignment vertical="center"/>
    </xf>
    <xf numFmtId="197" fontId="57" fillId="0" borderId="4" xfId="84" applyNumberFormat="1" applyFont="1" applyBorder="1">
      <alignment vertical="center"/>
    </xf>
    <xf numFmtId="0" fontId="57" fillId="0" borderId="46" xfId="84" applyFont="1" applyBorder="1">
      <alignment vertical="center"/>
    </xf>
    <xf numFmtId="0" fontId="57" fillId="0" borderId="14" xfId="84" applyFont="1" applyBorder="1">
      <alignment vertical="center"/>
    </xf>
    <xf numFmtId="197" fontId="57" fillId="0" borderId="14" xfId="84" applyNumberFormat="1" applyFont="1" applyBorder="1">
      <alignment vertical="center"/>
    </xf>
    <xf numFmtId="0" fontId="57" fillId="0" borderId="45" xfId="84" applyFont="1" applyBorder="1">
      <alignment vertical="center"/>
    </xf>
    <xf numFmtId="0" fontId="57" fillId="0" borderId="22" xfId="84" applyFont="1" applyBorder="1">
      <alignment vertical="center"/>
    </xf>
    <xf numFmtId="197" fontId="57" fillId="0" borderId="22" xfId="84" applyNumberFormat="1" applyFont="1" applyBorder="1">
      <alignment vertical="center"/>
    </xf>
    <xf numFmtId="0" fontId="61" fillId="0" borderId="10" xfId="84" applyFont="1" applyBorder="1">
      <alignment vertical="center"/>
    </xf>
    <xf numFmtId="176" fontId="61" fillId="0" borderId="9" xfId="84" applyNumberFormat="1" applyFont="1" applyFill="1" applyBorder="1">
      <alignment vertical="center"/>
    </xf>
    <xf numFmtId="197" fontId="61" fillId="0" borderId="9" xfId="84" applyNumberFormat="1" applyFont="1" applyFill="1" applyBorder="1">
      <alignment vertical="center"/>
    </xf>
    <xf numFmtId="0" fontId="57" fillId="20" borderId="46" xfId="84" applyFont="1" applyFill="1" applyBorder="1">
      <alignment vertical="center"/>
    </xf>
    <xf numFmtId="0" fontId="57" fillId="20" borderId="14" xfId="84" applyFont="1" applyFill="1" applyBorder="1">
      <alignment vertical="center"/>
    </xf>
    <xf numFmtId="197" fontId="57" fillId="20" borderId="14" xfId="84" applyNumberFormat="1" applyFont="1" applyFill="1" applyBorder="1">
      <alignment vertical="center"/>
    </xf>
    <xf numFmtId="176" fontId="0" fillId="0" borderId="9" xfId="84" applyNumberFormat="1" applyFont="1" applyBorder="1" applyAlignment="1">
      <alignment vertical="center" shrinkToFit="1"/>
    </xf>
    <xf numFmtId="197" fontId="8" fillId="0" borderId="11" xfId="84" applyNumberFormat="1" applyFont="1" applyBorder="1">
      <alignment vertical="center"/>
    </xf>
    <xf numFmtId="0" fontId="19" fillId="0" borderId="9" xfId="84" applyFont="1" applyBorder="1">
      <alignment vertical="center"/>
    </xf>
    <xf numFmtId="0" fontId="53" fillId="0" borderId="9" xfId="84" applyFont="1" applyBorder="1" applyAlignment="1">
      <alignment vertical="center" shrinkToFit="1"/>
    </xf>
    <xf numFmtId="176" fontId="61" fillId="0" borderId="9" xfId="84" applyNumberFormat="1" applyFont="1" applyBorder="1" applyAlignment="1">
      <alignment vertical="center" shrinkToFit="1"/>
    </xf>
    <xf numFmtId="176" fontId="61" fillId="0" borderId="9" xfId="84" applyNumberFormat="1" applyFont="1" applyBorder="1">
      <alignment vertical="center"/>
    </xf>
    <xf numFmtId="197" fontId="61" fillId="0" borderId="11" xfId="84" applyNumberFormat="1" applyFont="1" applyBorder="1">
      <alignment vertical="center"/>
    </xf>
    <xf numFmtId="0" fontId="0" fillId="0" borderId="23" xfId="84" applyFont="1" applyBorder="1">
      <alignment vertical="center"/>
    </xf>
    <xf numFmtId="0" fontId="8" fillId="0" borderId="15" xfId="84" applyFont="1" applyBorder="1" applyAlignment="1">
      <alignment vertical="center" shrinkToFit="1"/>
    </xf>
    <xf numFmtId="176" fontId="0" fillId="0" borderId="15" xfId="84" applyNumberFormat="1" applyFont="1" applyBorder="1">
      <alignment vertical="center"/>
    </xf>
    <xf numFmtId="197" fontId="0" fillId="0" borderId="15" xfId="84" applyNumberFormat="1" applyFont="1" applyBorder="1">
      <alignment vertical="center"/>
    </xf>
    <xf numFmtId="0" fontId="0" fillId="0" borderId="15" xfId="84" applyFont="1" applyBorder="1">
      <alignment vertical="center"/>
    </xf>
    <xf numFmtId="0" fontId="53" fillId="0" borderId="15" xfId="84" applyFont="1" applyFill="1" applyBorder="1" applyAlignment="1">
      <alignment vertical="center" shrinkToFit="1"/>
    </xf>
    <xf numFmtId="38" fontId="61" fillId="0" borderId="15" xfId="85" applyFont="1" applyBorder="1" applyAlignment="1">
      <alignment vertical="center" shrinkToFit="1"/>
    </xf>
    <xf numFmtId="176" fontId="61" fillId="0" borderId="15" xfId="84" applyNumberFormat="1" applyFont="1" applyBorder="1">
      <alignment vertical="center"/>
    </xf>
    <xf numFmtId="197" fontId="53" fillId="0" borderId="19" xfId="84" applyNumberFormat="1" applyFont="1" applyBorder="1">
      <alignment vertical="center"/>
    </xf>
    <xf numFmtId="0" fontId="8" fillId="0" borderId="0" xfId="84" applyFont="1">
      <alignment vertical="center"/>
    </xf>
    <xf numFmtId="0" fontId="8" fillId="0" borderId="3" xfId="84" applyFont="1" applyFill="1" applyBorder="1">
      <alignment vertical="center"/>
    </xf>
    <xf numFmtId="0" fontId="62" fillId="0" borderId="45" xfId="84" applyFont="1" applyBorder="1">
      <alignment vertical="center"/>
    </xf>
    <xf numFmtId="197" fontId="57" fillId="0" borderId="0" xfId="84" applyNumberFormat="1" applyFont="1">
      <alignment vertical="center"/>
    </xf>
    <xf numFmtId="0" fontId="0" fillId="2" borderId="0" xfId="35" applyFont="1" applyFill="1" applyBorder="1" applyAlignment="1">
      <alignment horizontal="right" vertical="center"/>
    </xf>
    <xf numFmtId="0" fontId="0" fillId="2" borderId="0" xfId="35" applyFont="1" applyFill="1" applyBorder="1"/>
    <xf numFmtId="180" fontId="0" fillId="2" borderId="0" xfId="35" applyNumberFormat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178" fontId="0" fillId="2" borderId="0" xfId="37" quotePrefix="1" applyNumberFormat="1" applyFont="1" applyFill="1" applyBorder="1" applyAlignment="1">
      <alignment horizontal="right" vertical="center"/>
    </xf>
    <xf numFmtId="0" fontId="63" fillId="3" borderId="0" xfId="0" applyFont="1" applyFill="1" applyAlignment="1">
      <alignment horizontal="left" vertical="center"/>
    </xf>
    <xf numFmtId="0" fontId="3" fillId="0" borderId="0" xfId="39" applyFont="1" applyFill="1" applyAlignment="1">
      <alignment vertical="center"/>
    </xf>
    <xf numFmtId="0" fontId="3" fillId="0" borderId="8" xfId="39" applyFont="1" applyFill="1" applyBorder="1" applyAlignment="1">
      <alignment vertical="center"/>
    </xf>
    <xf numFmtId="0" fontId="3" fillId="0" borderId="8" xfId="39" applyFont="1" applyFill="1" applyBorder="1" applyAlignment="1">
      <alignment horizontal="right" vertical="center"/>
    </xf>
    <xf numFmtId="0" fontId="17" fillId="0" borderId="27" xfId="39" applyFont="1" applyFill="1" applyBorder="1" applyAlignment="1">
      <alignment vertical="distributed" wrapText="1"/>
    </xf>
    <xf numFmtId="0" fontId="17" fillId="0" borderId="25" xfId="39" applyFont="1" applyFill="1" applyBorder="1" applyAlignment="1">
      <alignment horizontal="right" vertical="distributed" wrapText="1"/>
    </xf>
    <xf numFmtId="0" fontId="17" fillId="0" borderId="7" xfId="39" applyFont="1" applyFill="1" applyBorder="1" applyAlignment="1">
      <alignment vertical="distributed"/>
    </xf>
    <xf numFmtId="0" fontId="17" fillId="0" borderId="26" xfId="39" applyFont="1" applyFill="1" applyBorder="1" applyAlignment="1">
      <alignment horizontal="left" vertical="distributed"/>
    </xf>
    <xf numFmtId="178" fontId="20" fillId="0" borderId="0" xfId="39" applyNumberFormat="1" applyFont="1" applyFill="1" applyAlignment="1">
      <alignment horizontal="right" vertical="center"/>
    </xf>
    <xf numFmtId="0" fontId="9" fillId="0" borderId="0" xfId="39" applyFont="1" applyFill="1" applyBorder="1" applyAlignment="1">
      <alignment vertical="center"/>
    </xf>
    <xf numFmtId="0" fontId="3" fillId="0" borderId="0" xfId="39" applyFont="1" applyFill="1" applyBorder="1" applyAlignment="1">
      <alignment vertical="center"/>
    </xf>
    <xf numFmtId="0" fontId="8" fillId="0" borderId="0" xfId="39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0" fontId="3" fillId="0" borderId="0" xfId="39" applyFont="1" applyFill="1" applyBorder="1" applyAlignment="1">
      <alignment horizontal="right" vertical="center"/>
    </xf>
    <xf numFmtId="189" fontId="0" fillId="0" borderId="20" xfId="34" applyNumberFormat="1" applyFont="1" applyFill="1" applyBorder="1" applyAlignment="1">
      <alignment horizontal="distributed" vertical="center" shrinkToFit="1"/>
    </xf>
    <xf numFmtId="0" fontId="8" fillId="0" borderId="0" xfId="36" applyFont="1" applyFill="1" applyAlignment="1">
      <alignment vertical="center"/>
    </xf>
    <xf numFmtId="0" fontId="24" fillId="0" borderId="0" xfId="36" applyFont="1" applyFill="1" applyAlignment="1">
      <alignment vertical="center"/>
    </xf>
    <xf numFmtId="0" fontId="8" fillId="0" borderId="9" xfId="36" applyFont="1" applyFill="1" applyBorder="1" applyAlignment="1">
      <alignment vertical="center"/>
    </xf>
    <xf numFmtId="0" fontId="8" fillId="0" borderId="7" xfId="36" applyFont="1" applyFill="1" applyBorder="1" applyAlignment="1">
      <alignment vertical="center"/>
    </xf>
    <xf numFmtId="185" fontId="8" fillId="0" borderId="12" xfId="40" applyNumberFormat="1" applyFont="1" applyFill="1" applyBorder="1" applyAlignment="1" applyProtection="1">
      <alignment horizontal="right" vertical="center"/>
    </xf>
    <xf numFmtId="176" fontId="24" fillId="0" borderId="11" xfId="35" applyNumberFormat="1" applyFont="1" applyFill="1" applyBorder="1" applyAlignment="1">
      <alignment horizontal="right" vertical="center"/>
    </xf>
    <xf numFmtId="176" fontId="8" fillId="0" borderId="0" xfId="35" applyNumberFormat="1" applyFont="1" applyFill="1" applyBorder="1" applyAlignment="1">
      <alignment horizontal="right" vertical="center"/>
    </xf>
    <xf numFmtId="179" fontId="8" fillId="0" borderId="0" xfId="35" applyNumberFormat="1" applyFont="1" applyFill="1" applyBorder="1" applyAlignment="1">
      <alignment horizontal="right" vertical="center"/>
    </xf>
    <xf numFmtId="177" fontId="17" fillId="0" borderId="7" xfId="35" applyNumberFormat="1" applyFont="1" applyFill="1" applyBorder="1" applyAlignment="1">
      <alignment horizontal="right" vertical="center"/>
    </xf>
    <xf numFmtId="177" fontId="17" fillId="0" borderId="0" xfId="35" applyNumberFormat="1" applyFont="1" applyFill="1" applyBorder="1" applyAlignment="1">
      <alignment horizontal="right" vertical="center"/>
    </xf>
    <xf numFmtId="0" fontId="3" fillId="0" borderId="8" xfId="36" applyFont="1" applyBorder="1" applyAlignment="1">
      <alignment vertical="center"/>
    </xf>
    <xf numFmtId="0" fontId="3" fillId="0" borderId="0" xfId="36" applyFont="1" applyBorder="1" applyAlignment="1">
      <alignment horizontal="center" vertical="center"/>
    </xf>
    <xf numFmtId="0" fontId="3" fillId="0" borderId="19" xfId="36" applyFont="1" applyBorder="1" applyAlignment="1">
      <alignment horizontal="center" vertical="center"/>
    </xf>
    <xf numFmtId="0" fontId="3" fillId="0" borderId="9" xfId="36" applyFont="1" applyFill="1" applyBorder="1" applyAlignment="1">
      <alignment horizontal="center" vertical="center" wrapText="1"/>
    </xf>
    <xf numFmtId="186" fontId="8" fillId="0" borderId="22" xfId="0" applyNumberFormat="1" applyFont="1" applyFill="1" applyBorder="1" applyAlignment="1">
      <alignment horizontal="right" vertical="center"/>
    </xf>
    <xf numFmtId="0" fontId="8" fillId="0" borderId="13" xfId="36" applyFont="1" applyFill="1" applyBorder="1" applyAlignment="1">
      <alignment horizontal="center" vertical="center"/>
    </xf>
    <xf numFmtId="188" fontId="8" fillId="0" borderId="12" xfId="0" applyNumberFormat="1" applyFont="1" applyFill="1" applyBorder="1" applyAlignment="1">
      <alignment vertical="center"/>
    </xf>
    <xf numFmtId="186" fontId="8" fillId="0" borderId="9" xfId="0" applyNumberFormat="1" applyFont="1" applyFill="1" applyBorder="1" applyAlignment="1">
      <alignment vertical="center"/>
    </xf>
    <xf numFmtId="0" fontId="8" fillId="0" borderId="11" xfId="36" applyFont="1" applyFill="1" applyBorder="1" applyAlignment="1">
      <alignment horizontal="center" vertical="center"/>
    </xf>
    <xf numFmtId="188" fontId="8" fillId="0" borderId="10" xfId="0" applyNumberFormat="1" applyFont="1" applyFill="1" applyBorder="1" applyAlignment="1">
      <alignment vertical="center"/>
    </xf>
    <xf numFmtId="188" fontId="8" fillId="0" borderId="10" xfId="0" applyNumberFormat="1" applyFont="1" applyFill="1" applyBorder="1" applyAlignment="1">
      <alignment horizontal="right" vertical="center"/>
    </xf>
    <xf numFmtId="186" fontId="24" fillId="0" borderId="9" xfId="0" applyNumberFormat="1" applyFont="1" applyFill="1" applyBorder="1" applyAlignment="1">
      <alignment vertical="center"/>
    </xf>
    <xf numFmtId="0" fontId="24" fillId="0" borderId="11" xfId="36" applyFont="1" applyFill="1" applyBorder="1" applyAlignment="1">
      <alignment horizontal="center" vertical="center"/>
    </xf>
    <xf numFmtId="188" fontId="24" fillId="0" borderId="10" xfId="0" applyNumberFormat="1" applyFont="1" applyFill="1" applyBorder="1" applyAlignment="1">
      <alignment horizontal="right" vertical="center"/>
    </xf>
    <xf numFmtId="186" fontId="8" fillId="0" borderId="15" xfId="0" applyNumberFormat="1" applyFont="1" applyFill="1" applyBorder="1" applyAlignment="1">
      <alignment vertical="center"/>
    </xf>
    <xf numFmtId="0" fontId="8" fillId="0" borderId="19" xfId="36" applyFont="1" applyFill="1" applyBorder="1" applyAlignment="1">
      <alignment horizontal="center" vertical="center"/>
    </xf>
    <xf numFmtId="188" fontId="8" fillId="0" borderId="23" xfId="0" applyNumberFormat="1" applyFont="1" applyFill="1" applyBorder="1" applyAlignment="1">
      <alignment vertical="center"/>
    </xf>
    <xf numFmtId="0" fontId="3" fillId="0" borderId="3" xfId="36" applyFont="1" applyBorder="1" applyAlignment="1">
      <alignment vertical="center"/>
    </xf>
    <xf numFmtId="0" fontId="3" fillId="0" borderId="0" xfId="36" applyFont="1" applyAlignment="1">
      <alignment vertical="center"/>
    </xf>
    <xf numFmtId="176" fontId="3" fillId="0" borderId="0" xfId="36" applyNumberFormat="1" applyFont="1" applyFill="1" applyBorder="1" applyAlignment="1">
      <alignment vertical="center"/>
    </xf>
    <xf numFmtId="176" fontId="3" fillId="0" borderId="0" xfId="36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vertical="center" textRotation="255"/>
    </xf>
    <xf numFmtId="176" fontId="3" fillId="0" borderId="0" xfId="0" applyNumberFormat="1" applyFont="1" applyFill="1" applyBorder="1" applyAlignment="1">
      <alignment horizontal="left" vertical="center" indent="1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177" fontId="3" fillId="0" borderId="0" xfId="35" applyNumberFormat="1" applyFont="1" applyFill="1" applyAlignment="1">
      <alignment vertical="top"/>
    </xf>
    <xf numFmtId="177" fontId="8" fillId="0" borderId="0" xfId="35" applyNumberFormat="1" applyFont="1" applyFill="1" applyBorder="1" applyAlignment="1">
      <alignment horizontal="center" vertical="top"/>
    </xf>
    <xf numFmtId="178" fontId="8" fillId="0" borderId="10" xfId="35" applyNumberFormat="1" applyFont="1" applyFill="1" applyBorder="1" applyAlignment="1">
      <alignment horizontal="right" vertical="top"/>
    </xf>
    <xf numFmtId="0" fontId="8" fillId="0" borderId="0" xfId="35" applyFont="1" applyFill="1" applyBorder="1" applyAlignment="1">
      <alignment horizontal="center" vertical="center"/>
    </xf>
    <xf numFmtId="178" fontId="8" fillId="0" borderId="10" xfId="35" applyNumberFormat="1" applyFont="1" applyFill="1" applyBorder="1" applyAlignment="1">
      <alignment horizontal="right" vertical="center"/>
    </xf>
    <xf numFmtId="176" fontId="8" fillId="0" borderId="11" xfId="35" applyNumberFormat="1" applyFont="1" applyFill="1" applyBorder="1" applyAlignment="1">
      <alignment horizontal="right" vertical="center"/>
    </xf>
    <xf numFmtId="177" fontId="17" fillId="0" borderId="11" xfId="35" applyNumberFormat="1" applyFont="1" applyFill="1" applyBorder="1" applyAlignment="1">
      <alignment horizontal="right" vertical="center"/>
    </xf>
    <xf numFmtId="177" fontId="27" fillId="0" borderId="19" xfId="35" applyNumberFormat="1" applyFont="1" applyFill="1" applyBorder="1" applyAlignment="1">
      <alignment horizontal="right" vertical="center"/>
    </xf>
    <xf numFmtId="49" fontId="3" fillId="0" borderId="8" xfId="40" applyNumberFormat="1" applyFont="1" applyBorder="1" applyAlignment="1" applyProtection="1">
      <alignment horizontal="right" vertical="center"/>
    </xf>
    <xf numFmtId="194" fontId="3" fillId="0" borderId="0" xfId="35" applyNumberFormat="1" applyFont="1" applyFill="1" applyAlignment="1">
      <alignment vertical="center"/>
    </xf>
    <xf numFmtId="193" fontId="3" fillId="0" borderId="11" xfId="35" applyNumberFormat="1" applyFont="1" applyFill="1" applyBorder="1" applyAlignment="1">
      <alignment horizontal="right" vertical="center"/>
    </xf>
    <xf numFmtId="193" fontId="3" fillId="0" borderId="0" xfId="35" applyNumberFormat="1" applyFont="1" applyFill="1" applyBorder="1" applyAlignment="1">
      <alignment horizontal="right" vertical="center"/>
    </xf>
    <xf numFmtId="193" fontId="3" fillId="0" borderId="10" xfId="35" applyNumberFormat="1" applyFont="1" applyFill="1" applyBorder="1" applyAlignment="1">
      <alignment horizontal="right" vertical="center"/>
    </xf>
    <xf numFmtId="194" fontId="3" fillId="0" borderId="7" xfId="35" applyNumberFormat="1" applyFont="1" applyFill="1" applyBorder="1" applyAlignment="1">
      <alignment vertical="center"/>
    </xf>
    <xf numFmtId="0" fontId="3" fillId="0" borderId="0" xfId="35" applyFont="1" applyFill="1" applyAlignment="1">
      <alignment horizontal="center" vertical="center"/>
    </xf>
    <xf numFmtId="0" fontId="3" fillId="0" borderId="0" xfId="35" applyFont="1" applyFill="1" applyAlignment="1">
      <alignment horizontal="right" vertical="center"/>
    </xf>
    <xf numFmtId="194" fontId="3" fillId="0" borderId="0" xfId="35" applyNumberFormat="1" applyFont="1" applyFill="1" applyAlignment="1">
      <alignment horizontal="center" vertical="center"/>
    </xf>
    <xf numFmtId="0" fontId="3" fillId="0" borderId="0" xfId="35" applyFont="1" applyFill="1" applyAlignment="1">
      <alignment vertical="center"/>
    </xf>
    <xf numFmtId="0" fontId="3" fillId="0" borderId="0" xfId="35" applyFont="1" applyFill="1" applyBorder="1" applyAlignment="1">
      <alignment vertical="center"/>
    </xf>
    <xf numFmtId="193" fontId="3" fillId="0" borderId="11" xfId="3" applyNumberFormat="1" applyFont="1" applyFill="1" applyBorder="1" applyAlignment="1">
      <alignment vertical="center"/>
    </xf>
    <xf numFmtId="193" fontId="3" fillId="0" borderId="0" xfId="3" applyNumberFormat="1" applyFont="1" applyFill="1" applyBorder="1" applyAlignment="1">
      <alignment vertical="center"/>
    </xf>
    <xf numFmtId="0" fontId="3" fillId="0" borderId="0" xfId="35" applyFont="1" applyFill="1" applyAlignment="1">
      <alignment horizontal="left" vertical="center"/>
    </xf>
    <xf numFmtId="0" fontId="3" fillId="0" borderId="7" xfId="35" applyFont="1" applyFill="1" applyBorder="1" applyAlignment="1">
      <alignment vertical="center"/>
    </xf>
    <xf numFmtId="193" fontId="3" fillId="0" borderId="19" xfId="3" applyNumberFormat="1" applyFont="1" applyFill="1" applyBorder="1" applyAlignment="1">
      <alignment vertical="center"/>
    </xf>
    <xf numFmtId="193" fontId="3" fillId="0" borderId="7" xfId="3" applyNumberFormat="1" applyFont="1" applyFill="1" applyBorder="1" applyAlignment="1">
      <alignment vertical="center"/>
    </xf>
    <xf numFmtId="193" fontId="3" fillId="0" borderId="23" xfId="35" applyNumberFormat="1" applyFont="1" applyFill="1" applyBorder="1" applyAlignment="1">
      <alignment horizontal="right" vertical="center"/>
    </xf>
    <xf numFmtId="193" fontId="3" fillId="0" borderId="7" xfId="35" applyNumberFormat="1" applyFont="1" applyFill="1" applyBorder="1" applyAlignment="1">
      <alignment horizontal="right" vertical="center"/>
    </xf>
    <xf numFmtId="0" fontId="64" fillId="2" borderId="0" xfId="35" applyFont="1" applyFill="1" applyBorder="1"/>
    <xf numFmtId="180" fontId="64" fillId="2" borderId="0" xfId="35" applyNumberFormat="1" applyFont="1" applyFill="1" applyBorder="1" applyAlignment="1">
      <alignment horizontal="right" vertical="center"/>
    </xf>
    <xf numFmtId="181" fontId="3" fillId="0" borderId="0" xfId="35" applyNumberFormat="1" applyFont="1" applyBorder="1"/>
    <xf numFmtId="181" fontId="3" fillId="0" borderId="0" xfId="35" applyNumberFormat="1" applyFont="1" applyBorder="1" applyAlignment="1">
      <alignment horizontal="right" vertical="center"/>
    </xf>
    <xf numFmtId="0" fontId="3" fillId="0" borderId="0" xfId="35" applyFont="1" applyBorder="1" applyAlignment="1">
      <alignment horizontal="right" vertical="center"/>
    </xf>
    <xf numFmtId="38" fontId="64" fillId="2" borderId="0" xfId="1" applyFont="1" applyFill="1" applyBorder="1" applyAlignment="1">
      <alignment horizontal="right" vertical="center"/>
    </xf>
    <xf numFmtId="192" fontId="17" fillId="0" borderId="0" xfId="39" applyNumberFormat="1" applyFont="1" applyFill="1" applyBorder="1" applyAlignment="1">
      <alignment horizontal="right" vertical="center"/>
    </xf>
    <xf numFmtId="192" fontId="17" fillId="0" borderId="11" xfId="39" applyNumberFormat="1" applyFont="1" applyFill="1" applyBorder="1" applyAlignment="1">
      <alignment horizontal="right" vertical="center"/>
    </xf>
    <xf numFmtId="0" fontId="9" fillId="0" borderId="0" xfId="39" applyFont="1" applyFill="1" applyAlignment="1">
      <alignment vertical="center"/>
    </xf>
    <xf numFmtId="192" fontId="17" fillId="0" borderId="19" xfId="39" applyNumberFormat="1" applyFont="1" applyFill="1" applyBorder="1" applyAlignment="1">
      <alignment horizontal="right" vertical="center"/>
    </xf>
    <xf numFmtId="192" fontId="17" fillId="0" borderId="7" xfId="39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horizontal="distributed" vertical="center" indent="1"/>
    </xf>
    <xf numFmtId="0" fontId="31" fillId="0" borderId="0" xfId="0" applyFont="1" applyBorder="1" applyAlignment="1">
      <alignment horizontal="distributed" vertical="center" indent="1"/>
    </xf>
    <xf numFmtId="0" fontId="31" fillId="0" borderId="8" xfId="0" applyFont="1" applyBorder="1" applyAlignment="1">
      <alignment horizontal="distributed" vertical="center" indent="1"/>
    </xf>
    <xf numFmtId="0" fontId="6" fillId="0" borderId="0" xfId="35" applyFont="1" applyAlignment="1">
      <alignment horizontal="center" vertical="center"/>
    </xf>
    <xf numFmtId="0" fontId="6" fillId="0" borderId="0" xfId="35" applyFont="1" applyAlignment="1">
      <alignment horizontal="center"/>
    </xf>
    <xf numFmtId="0" fontId="23" fillId="0" borderId="0" xfId="35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33" applyFont="1" applyAlignment="1">
      <alignment horizontal="center" vertical="center"/>
    </xf>
    <xf numFmtId="0" fontId="58" fillId="0" borderId="0" xfId="84" applyFont="1" applyAlignment="1">
      <alignment horizontal="center" vertical="center"/>
    </xf>
    <xf numFmtId="0" fontId="56" fillId="0" borderId="0" xfId="84" applyFont="1" applyAlignment="1">
      <alignment horizontal="center" vertical="center"/>
    </xf>
    <xf numFmtId="0" fontId="60" fillId="0" borderId="8" xfId="84" applyFont="1" applyBorder="1" applyAlignment="1">
      <alignment horizontal="center" vertical="center"/>
    </xf>
    <xf numFmtId="0" fontId="0" fillId="0" borderId="5" xfId="84" applyFont="1" applyBorder="1" applyAlignment="1">
      <alignment horizontal="center" vertical="center"/>
    </xf>
    <xf numFmtId="0" fontId="0" fillId="0" borderId="16" xfId="84" applyFont="1" applyBorder="1" applyAlignment="1">
      <alignment horizontal="center" vertical="center"/>
    </xf>
    <xf numFmtId="0" fontId="0" fillId="0" borderId="6" xfId="84" applyFont="1" applyBorder="1" applyAlignment="1">
      <alignment horizontal="center" vertical="center"/>
    </xf>
    <xf numFmtId="0" fontId="6" fillId="0" borderId="0" xfId="84" applyFont="1" applyAlignment="1">
      <alignment horizontal="center" vertical="center"/>
    </xf>
    <xf numFmtId="0" fontId="0" fillId="0" borderId="27" xfId="84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35" applyFont="1" applyBorder="1" applyAlignment="1">
      <alignment horizontal="left" vertical="justify" wrapText="1"/>
    </xf>
    <xf numFmtId="0" fontId="0" fillId="0" borderId="29" xfId="35" applyFont="1" applyBorder="1" applyAlignment="1">
      <alignment horizontal="left" vertical="justify"/>
    </xf>
    <xf numFmtId="0" fontId="0" fillId="0" borderId="30" xfId="35" applyFont="1" applyBorder="1" applyAlignment="1">
      <alignment horizontal="left" vertical="justify"/>
    </xf>
    <xf numFmtId="0" fontId="0" fillId="0" borderId="31" xfId="35" applyFont="1" applyBorder="1" applyAlignment="1">
      <alignment horizontal="left" vertical="justify"/>
    </xf>
    <xf numFmtId="0" fontId="0" fillId="0" borderId="26" xfId="35" applyFont="1" applyBorder="1" applyAlignment="1">
      <alignment horizontal="left" vertical="justify"/>
    </xf>
    <xf numFmtId="0" fontId="0" fillId="0" borderId="32" xfId="35" applyFont="1" applyBorder="1" applyAlignment="1">
      <alignment horizontal="left" vertical="justify"/>
    </xf>
    <xf numFmtId="0" fontId="0" fillId="0" borderId="4" xfId="35" applyFont="1" applyBorder="1" applyAlignment="1">
      <alignment horizontal="center" vertical="center"/>
    </xf>
    <xf numFmtId="0" fontId="0" fillId="0" borderId="5" xfId="35" applyFont="1" applyBorder="1" applyAlignment="1">
      <alignment horizontal="center" vertical="center"/>
    </xf>
    <xf numFmtId="0" fontId="0" fillId="0" borderId="33" xfId="35" applyFont="1" applyBorder="1" applyAlignment="1">
      <alignment horizontal="center" vertical="center"/>
    </xf>
    <xf numFmtId="0" fontId="0" fillId="0" borderId="14" xfId="35" applyFont="1" applyBorder="1" applyAlignment="1">
      <alignment horizontal="center" vertical="center"/>
    </xf>
    <xf numFmtId="0" fontId="0" fillId="0" borderId="11" xfId="35" applyFont="1" applyBorder="1" applyAlignment="1">
      <alignment horizontal="center" vertical="center"/>
    </xf>
    <xf numFmtId="0" fontId="0" fillId="0" borderId="19" xfId="35" applyFont="1" applyBorder="1" applyAlignment="1">
      <alignment horizontal="center" vertical="center"/>
    </xf>
    <xf numFmtId="176" fontId="6" fillId="0" borderId="0" xfId="35" applyNumberFormat="1" applyFont="1" applyAlignment="1">
      <alignment horizontal="center" vertical="center"/>
    </xf>
    <xf numFmtId="176" fontId="0" fillId="0" borderId="27" xfId="35" applyNumberFormat="1" applyFont="1" applyBorder="1" applyAlignment="1">
      <alignment horizontal="left" vertical="distributed" wrapText="1"/>
    </xf>
    <xf numFmtId="176" fontId="0" fillId="0" borderId="27" xfId="35" applyNumberFormat="1" applyFont="1" applyBorder="1" applyAlignment="1">
      <alignment horizontal="left" vertical="distributed"/>
    </xf>
    <xf numFmtId="176" fontId="0" fillId="0" borderId="28" xfId="35" applyNumberFormat="1" applyFont="1" applyBorder="1" applyAlignment="1">
      <alignment horizontal="left" vertical="distributed"/>
    </xf>
    <xf numFmtId="176" fontId="0" fillId="0" borderId="34" xfId="35" applyNumberFormat="1" applyFont="1" applyBorder="1" applyAlignment="1">
      <alignment horizontal="left" vertical="distributed"/>
    </xf>
    <xf numFmtId="176" fontId="0" fillId="0" borderId="26" xfId="35" applyNumberFormat="1" applyFont="1" applyBorder="1" applyAlignment="1">
      <alignment horizontal="left" vertical="distributed"/>
    </xf>
    <xf numFmtId="0" fontId="0" fillId="0" borderId="16" xfId="35" applyFont="1" applyBorder="1" applyAlignment="1">
      <alignment horizontal="center" vertical="center"/>
    </xf>
    <xf numFmtId="0" fontId="0" fillId="0" borderId="6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24" fillId="0" borderId="7" xfId="40" applyFont="1" applyBorder="1" applyAlignment="1" applyProtection="1">
      <alignment horizontal="distributed" vertical="center"/>
    </xf>
    <xf numFmtId="0" fontId="6" fillId="0" borderId="0" xfId="40" applyFont="1" applyAlignment="1" applyProtection="1">
      <alignment horizontal="center" vertical="center"/>
    </xf>
    <xf numFmtId="0" fontId="8" fillId="0" borderId="16" xfId="40" applyFont="1" applyBorder="1" applyAlignment="1" applyProtection="1">
      <alignment horizontal="center" vertical="center"/>
    </xf>
    <xf numFmtId="0" fontId="16" fillId="0" borderId="0" xfId="40" applyFont="1" applyAlignment="1" applyProtection="1">
      <alignment horizontal="left" vertical="center"/>
    </xf>
    <xf numFmtId="0" fontId="9" fillId="0" borderId="7" xfId="40" applyFont="1" applyBorder="1" applyAlignment="1" applyProtection="1">
      <alignment horizontal="right" vertical="center"/>
    </xf>
    <xf numFmtId="0" fontId="9" fillId="0" borderId="3" xfId="40" applyFont="1" applyBorder="1" applyAlignment="1" applyProtection="1">
      <alignment horizontal="right" vertical="center"/>
    </xf>
    <xf numFmtId="0" fontId="24" fillId="0" borderId="21" xfId="40" applyFont="1" applyBorder="1" applyAlignment="1" applyProtection="1">
      <alignment horizontal="distributed" vertical="center"/>
    </xf>
    <xf numFmtId="0" fontId="8" fillId="0" borderId="16" xfId="40" applyFont="1" applyBorder="1" applyAlignment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28" xfId="34" applyFont="1" applyBorder="1" applyAlignment="1">
      <alignment horizontal="left" vertical="justify" wrapText="1"/>
    </xf>
    <xf numFmtId="0" fontId="0" fillId="0" borderId="29" xfId="34" applyFont="1" applyBorder="1" applyAlignment="1">
      <alignment horizontal="left" vertical="justify"/>
    </xf>
    <xf numFmtId="0" fontId="0" fillId="0" borderId="26" xfId="34" applyFont="1" applyBorder="1" applyAlignment="1">
      <alignment horizontal="left" vertical="justify"/>
    </xf>
    <xf numFmtId="0" fontId="0" fillId="0" borderId="32" xfId="34" applyFont="1" applyBorder="1" applyAlignment="1">
      <alignment horizontal="left" vertical="justify"/>
    </xf>
    <xf numFmtId="0" fontId="10" fillId="0" borderId="0" xfId="34" applyFont="1" applyBorder="1" applyAlignment="1">
      <alignment horizontal="center" vertical="center"/>
    </xf>
    <xf numFmtId="0" fontId="10" fillId="0" borderId="7" xfId="34" applyFont="1" applyBorder="1" applyAlignment="1">
      <alignment horizontal="center" vertical="center"/>
    </xf>
    <xf numFmtId="184" fontId="10" fillId="0" borderId="0" xfId="34" applyNumberFormat="1" applyFont="1" applyBorder="1" applyAlignment="1">
      <alignment horizontal="right" vertical="center"/>
    </xf>
    <xf numFmtId="184" fontId="10" fillId="0" borderId="7" xfId="34" applyNumberFormat="1" applyFont="1" applyBorder="1" applyAlignment="1">
      <alignment horizontal="right" vertical="center"/>
    </xf>
    <xf numFmtId="0" fontId="0" fillId="0" borderId="12" xfId="34" applyFont="1" applyBorder="1" applyAlignment="1">
      <alignment horizontal="center" vertical="center" textRotation="255"/>
    </xf>
    <xf numFmtId="0" fontId="0" fillId="0" borderId="10" xfId="34" applyFont="1" applyBorder="1" applyAlignment="1">
      <alignment horizontal="center" vertical="center" textRotation="255"/>
    </xf>
    <xf numFmtId="0" fontId="0" fillId="0" borderId="23" xfId="34" applyFont="1" applyBorder="1" applyAlignment="1">
      <alignment horizontal="center" vertical="center" textRotation="255"/>
    </xf>
    <xf numFmtId="0" fontId="0" fillId="0" borderId="22" xfId="34" applyFont="1" applyBorder="1" applyAlignment="1">
      <alignment horizontal="center" vertical="center" wrapText="1"/>
    </xf>
    <xf numFmtId="0" fontId="6" fillId="0" borderId="0" xfId="34" applyFont="1" applyAlignment="1">
      <alignment horizontal="right" vertical="center"/>
    </xf>
    <xf numFmtId="0" fontId="6" fillId="0" borderId="0" xfId="34" applyFont="1" applyAlignment="1">
      <alignment horizontal="left" vertical="center"/>
    </xf>
    <xf numFmtId="0" fontId="6" fillId="0" borderId="0" xfId="34" applyFont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49" fontId="0" fillId="0" borderId="4" xfId="34" applyNumberFormat="1" applyFont="1" applyBorder="1" applyAlignment="1">
      <alignment horizontal="center" vertical="center"/>
    </xf>
    <xf numFmtId="49" fontId="0" fillId="0" borderId="5" xfId="34" applyNumberFormat="1" applyFont="1" applyBorder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0" borderId="17" xfId="35" applyNumberFormat="1" applyFont="1" applyBorder="1" applyAlignment="1">
      <alignment horizontal="center" vertical="center" shrinkToFit="1"/>
    </xf>
    <xf numFmtId="176" fontId="0" fillId="0" borderId="25" xfId="35" applyNumberFormat="1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 shrinkToFit="1"/>
    </xf>
    <xf numFmtId="176" fontId="0" fillId="0" borderId="10" xfId="35" applyNumberFormat="1" applyFont="1" applyBorder="1" applyAlignment="1">
      <alignment horizontal="center" vertical="center" shrinkToFit="1"/>
    </xf>
    <xf numFmtId="176" fontId="0" fillId="0" borderId="7" xfId="35" applyNumberFormat="1" applyFont="1" applyBorder="1" applyAlignment="1">
      <alignment horizontal="center" vertical="center" shrinkToFit="1"/>
    </xf>
    <xf numFmtId="176" fontId="0" fillId="0" borderId="23" xfId="35" applyNumberFormat="1" applyFont="1" applyBorder="1" applyAlignment="1">
      <alignment horizontal="center" vertical="center" shrinkToFit="1"/>
    </xf>
    <xf numFmtId="0" fontId="0" fillId="0" borderId="2" xfId="35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35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24" xfId="35" applyFont="1" applyBorder="1" applyAlignment="1">
      <alignment horizontal="center" vertical="center" shrinkToFit="1"/>
    </xf>
    <xf numFmtId="0" fontId="0" fillId="0" borderId="21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distributed" vertical="center"/>
    </xf>
    <xf numFmtId="0" fontId="0" fillId="0" borderId="10" xfId="35" applyFont="1" applyBorder="1" applyAlignment="1">
      <alignment horizontal="distributed" vertical="center"/>
    </xf>
    <xf numFmtId="0" fontId="0" fillId="0" borderId="0" xfId="35" applyFont="1" applyAlignment="1">
      <alignment horizontal="right" vertical="center"/>
    </xf>
    <xf numFmtId="0" fontId="3" fillId="0" borderId="22" xfId="36" applyFont="1" applyBorder="1" applyAlignment="1">
      <alignment horizontal="center" vertical="center" textRotation="255"/>
    </xf>
    <xf numFmtId="0" fontId="3" fillId="0" borderId="15" xfId="36" applyFont="1" applyBorder="1" applyAlignment="1">
      <alignment horizontal="center" vertical="center" textRotation="255"/>
    </xf>
    <xf numFmtId="0" fontId="0" fillId="0" borderId="22" xfId="36" applyFont="1" applyBorder="1" applyAlignment="1">
      <alignment horizontal="center" vertical="center"/>
    </xf>
    <xf numFmtId="0" fontId="0" fillId="0" borderId="9" xfId="36" applyFont="1" applyBorder="1" applyAlignment="1">
      <alignment horizontal="center" vertical="center"/>
    </xf>
    <xf numFmtId="0" fontId="0" fillId="0" borderId="15" xfId="36" applyFont="1" applyBorder="1" applyAlignment="1">
      <alignment horizontal="center" vertical="center"/>
    </xf>
    <xf numFmtId="0" fontId="0" fillId="0" borderId="5" xfId="36" applyFont="1" applyBorder="1" applyAlignment="1">
      <alignment horizontal="center" vertical="center"/>
    </xf>
    <xf numFmtId="0" fontId="0" fillId="0" borderId="16" xfId="36" applyFont="1" applyBorder="1" applyAlignment="1">
      <alignment horizontal="center" vertical="center"/>
    </xf>
    <xf numFmtId="0" fontId="0" fillId="0" borderId="6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0" fillId="0" borderId="28" xfId="36" applyFont="1" applyBorder="1" applyAlignment="1">
      <alignment horizontal="left" vertical="distributed" wrapText="1"/>
    </xf>
    <xf numFmtId="0" fontId="0" fillId="0" borderId="30" xfId="36" applyFont="1" applyBorder="1" applyAlignment="1">
      <alignment horizontal="left" vertical="distributed"/>
    </xf>
    <xf numFmtId="0" fontId="0" fillId="0" borderId="26" xfId="36" applyFont="1" applyBorder="1" applyAlignment="1">
      <alignment horizontal="left" vertical="distributed"/>
    </xf>
    <xf numFmtId="58" fontId="3" fillId="0" borderId="5" xfId="36" applyNumberFormat="1" applyFont="1" applyBorder="1" applyAlignment="1">
      <alignment horizontal="center" vertical="center"/>
    </xf>
    <xf numFmtId="0" fontId="3" fillId="0" borderId="16" xfId="36" applyFont="1" applyBorder="1" applyAlignment="1">
      <alignment vertical="center"/>
    </xf>
    <xf numFmtId="0" fontId="3" fillId="0" borderId="11" xfId="36" applyFont="1" applyBorder="1" applyAlignment="1">
      <alignment horizontal="center" vertical="center" wrapText="1"/>
    </xf>
    <xf numFmtId="0" fontId="3" fillId="0" borderId="10" xfId="36" applyFont="1" applyBorder="1" applyAlignment="1">
      <alignment horizontal="center" vertical="center" wrapText="1"/>
    </xf>
    <xf numFmtId="0" fontId="0" fillId="0" borderId="22" xfId="36" applyFont="1" applyBorder="1" applyAlignment="1">
      <alignment horizontal="center" vertical="center" textRotation="255"/>
    </xf>
    <xf numFmtId="0" fontId="0" fillId="0" borderId="9" xfId="36" applyFont="1" applyBorder="1" applyAlignment="1">
      <alignment horizontal="center" vertical="center" textRotation="255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left" vertical="distributed" wrapText="1"/>
    </xf>
    <xf numFmtId="176" fontId="3" fillId="0" borderId="26" xfId="0" applyNumberFormat="1" applyFont="1" applyFill="1" applyBorder="1" applyAlignment="1">
      <alignment horizontal="left" vertical="distributed"/>
    </xf>
    <xf numFmtId="176" fontId="3" fillId="0" borderId="1" xfId="38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6" fillId="0" borderId="0" xfId="39" applyFont="1" applyFill="1" applyBorder="1" applyAlignment="1">
      <alignment horizontal="distributed" vertical="center"/>
    </xf>
    <xf numFmtId="0" fontId="26" fillId="0" borderId="10" xfId="39" applyFont="1" applyFill="1" applyBorder="1" applyAlignment="1">
      <alignment horizontal="distributed" vertical="center"/>
    </xf>
    <xf numFmtId="0" fontId="26" fillId="0" borderId="7" xfId="39" applyFont="1" applyFill="1" applyBorder="1" applyAlignment="1">
      <alignment horizontal="distributed" vertical="center"/>
    </xf>
    <xf numFmtId="0" fontId="26" fillId="0" borderId="23" xfId="39" applyFont="1" applyFill="1" applyBorder="1" applyAlignment="1">
      <alignment horizontal="distributed" vertical="center"/>
    </xf>
    <xf numFmtId="0" fontId="6" fillId="0" borderId="0" xfId="39" applyFont="1" applyFill="1" applyAlignment="1">
      <alignment horizontal="center" vertical="center"/>
    </xf>
    <xf numFmtId="0" fontId="17" fillId="0" borderId="1" xfId="39" applyFont="1" applyFill="1" applyBorder="1" applyAlignment="1">
      <alignment horizontal="center" vertical="center"/>
    </xf>
    <xf numFmtId="0" fontId="17" fillId="0" borderId="15" xfId="39" applyFont="1" applyFill="1" applyBorder="1" applyAlignment="1">
      <alignment horizontal="center" vertical="center"/>
    </xf>
    <xf numFmtId="0" fontId="17" fillId="0" borderId="2" xfId="39" applyFont="1" applyFill="1" applyBorder="1" applyAlignment="1">
      <alignment horizontal="center" vertical="center"/>
    </xf>
    <xf numFmtId="0" fontId="17" fillId="0" borderId="19" xfId="39" applyFont="1" applyFill="1" applyBorder="1" applyAlignment="1">
      <alignment horizontal="center" vertical="center"/>
    </xf>
    <xf numFmtId="0" fontId="20" fillId="0" borderId="10" xfId="39" applyFont="1" applyFill="1" applyBorder="1" applyAlignment="1">
      <alignment horizontal="distributed" vertical="center"/>
    </xf>
    <xf numFmtId="189" fontId="6" fillId="0" borderId="0" xfId="34" applyNumberFormat="1" applyFont="1" applyFill="1" applyAlignment="1">
      <alignment horizontal="center" vertical="center"/>
    </xf>
    <xf numFmtId="189" fontId="0" fillId="0" borderId="27" xfId="34" applyNumberFormat="1" applyFont="1" applyFill="1" applyBorder="1" applyAlignment="1">
      <alignment horizontal="left" vertical="justify" wrapText="1"/>
    </xf>
    <xf numFmtId="189" fontId="0" fillId="0" borderId="35" xfId="34" applyNumberFormat="1" applyFont="1" applyFill="1" applyBorder="1" applyAlignment="1">
      <alignment horizontal="left" vertical="justify"/>
    </xf>
    <xf numFmtId="189" fontId="0" fillId="0" borderId="34" xfId="34" applyNumberFormat="1" applyFont="1" applyFill="1" applyBorder="1" applyAlignment="1">
      <alignment horizontal="left" vertical="justify"/>
    </xf>
    <xf numFmtId="189" fontId="0" fillId="0" borderId="13" xfId="34" applyNumberFormat="1" applyFont="1" applyFill="1" applyBorder="1" applyAlignment="1">
      <alignment horizontal="center" vertical="center"/>
    </xf>
    <xf numFmtId="189" fontId="0" fillId="0" borderId="3" xfId="34" applyNumberFormat="1" applyFont="1" applyFill="1" applyBorder="1" applyAlignment="1">
      <alignment horizontal="center" vertical="center"/>
    </xf>
    <xf numFmtId="189" fontId="0" fillId="0" borderId="12" xfId="34" applyNumberFormat="1" applyFont="1" applyFill="1" applyBorder="1" applyAlignment="1">
      <alignment horizontal="center" vertical="center"/>
    </xf>
    <xf numFmtId="189" fontId="0" fillId="0" borderId="22" xfId="34" applyNumberFormat="1" applyFont="1" applyFill="1" applyBorder="1" applyAlignment="1">
      <alignment horizontal="center" vertical="center"/>
    </xf>
    <xf numFmtId="189" fontId="0" fillId="0" borderId="15" xfId="34" applyNumberFormat="1" applyFont="1" applyFill="1" applyBorder="1" applyAlignment="1">
      <alignment horizontal="center" vertical="center"/>
    </xf>
    <xf numFmtId="189" fontId="8" fillId="0" borderId="22" xfId="34" applyNumberFormat="1" applyFont="1" applyFill="1" applyBorder="1" applyAlignment="1">
      <alignment horizontal="center" vertical="center"/>
    </xf>
    <xf numFmtId="189" fontId="8" fillId="0" borderId="15" xfId="34" applyNumberFormat="1" applyFont="1" applyFill="1" applyBorder="1" applyAlignment="1">
      <alignment horizontal="center" vertical="center"/>
    </xf>
    <xf numFmtId="189" fontId="0" fillId="0" borderId="2" xfId="34" applyNumberFormat="1" applyFont="1" applyFill="1" applyBorder="1" applyAlignment="1">
      <alignment horizontal="center" vertical="center"/>
    </xf>
    <xf numFmtId="189" fontId="0" fillId="0" borderId="16" xfId="34" applyNumberFormat="1" applyFont="1" applyFill="1" applyBorder="1" applyAlignment="1">
      <alignment horizontal="center" vertical="center"/>
    </xf>
    <xf numFmtId="189" fontId="0" fillId="0" borderId="6" xfId="34" applyNumberFormat="1" applyFont="1" applyFill="1" applyBorder="1" applyAlignment="1">
      <alignment horizontal="center" vertical="center"/>
    </xf>
    <xf numFmtId="189" fontId="9" fillId="0" borderId="22" xfId="34" applyNumberFormat="1" applyFont="1" applyFill="1" applyBorder="1" applyAlignment="1">
      <alignment horizontal="center" vertical="center" wrapText="1"/>
    </xf>
    <xf numFmtId="189" fontId="9" fillId="0" borderId="9" xfId="34" applyNumberFormat="1" applyFont="1" applyFill="1" applyBorder="1" applyAlignment="1">
      <alignment horizontal="center" vertical="center" wrapText="1"/>
    </xf>
    <xf numFmtId="189" fontId="9" fillId="0" borderId="15" xfId="34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10" fillId="0" borderId="9" xfId="34" applyNumberFormat="1" applyFont="1" applyFill="1" applyBorder="1" applyAlignment="1">
      <alignment horizontal="center" vertical="center"/>
    </xf>
    <xf numFmtId="189" fontId="10" fillId="0" borderId="15" xfId="34" applyNumberFormat="1" applyFont="1" applyFill="1" applyBorder="1" applyAlignment="1">
      <alignment horizontal="center" vertical="center"/>
    </xf>
    <xf numFmtId="189" fontId="10" fillId="0" borderId="0" xfId="34" applyNumberFormat="1" applyFont="1" applyFill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 wrapText="1"/>
    </xf>
    <xf numFmtId="189" fontId="0" fillId="0" borderId="23" xfId="34" applyNumberFormat="1" applyFont="1" applyFill="1" applyBorder="1" applyAlignment="1">
      <alignment horizontal="distributed" vertical="center" wrapText="1"/>
    </xf>
    <xf numFmtId="189" fontId="0" fillId="0" borderId="5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189" fontId="0" fillId="0" borderId="24" xfId="34" applyNumberFormat="1" applyFont="1" applyFill="1" applyBorder="1" applyAlignment="1">
      <alignment horizontal="center" vertical="center" shrinkToFit="1"/>
    </xf>
    <xf numFmtId="189" fontId="0" fillId="0" borderId="21" xfId="34" applyNumberFormat="1" applyFont="1" applyFill="1" applyBorder="1" applyAlignment="1">
      <alignment horizontal="center" vertical="center" shrinkToFit="1"/>
    </xf>
    <xf numFmtId="189" fontId="0" fillId="0" borderId="27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vertical="justify" wrapText="1"/>
    </xf>
    <xf numFmtId="189" fontId="0" fillId="0" borderId="35" xfId="34" applyNumberFormat="1" applyFont="1" applyFill="1" applyBorder="1" applyAlignment="1">
      <alignment vertical="justify" wrapText="1"/>
    </xf>
    <xf numFmtId="189" fontId="0" fillId="0" borderId="30" xfId="34" applyNumberFormat="1" applyFont="1" applyFill="1" applyBorder="1" applyAlignment="1">
      <alignment vertical="justify" wrapText="1"/>
    </xf>
    <xf numFmtId="189" fontId="0" fillId="0" borderId="34" xfId="34" applyNumberFormat="1" applyFont="1" applyFill="1" applyBorder="1" applyAlignment="1">
      <alignment vertical="justify" wrapText="1"/>
    </xf>
    <xf numFmtId="189" fontId="0" fillId="0" borderId="26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horizontal="left" vertical="justify"/>
    </xf>
    <xf numFmtId="189" fontId="0" fillId="0" borderId="26" xfId="34" applyNumberFormat="1" applyFont="1" applyFill="1" applyBorder="1" applyAlignment="1">
      <alignment horizontal="left" vertical="justify"/>
    </xf>
    <xf numFmtId="0" fontId="6" fillId="0" borderId="0" xfId="34" applyFont="1" applyAlignment="1">
      <alignment horizontal="center"/>
    </xf>
    <xf numFmtId="0" fontId="0" fillId="0" borderId="30" xfId="34" applyFont="1" applyBorder="1" applyAlignment="1">
      <alignment horizontal="left" vertical="justify"/>
    </xf>
    <xf numFmtId="0" fontId="0" fillId="0" borderId="1" xfId="34" applyFont="1" applyBorder="1" applyAlignment="1">
      <alignment horizontal="center" vertical="center" textRotation="255"/>
    </xf>
    <xf numFmtId="0" fontId="0" fillId="0" borderId="9" xfId="34" applyFont="1" applyBorder="1" applyAlignment="1">
      <alignment horizontal="center" vertical="center" textRotation="255"/>
    </xf>
    <xf numFmtId="0" fontId="10" fillId="0" borderId="1" xfId="34" applyFont="1" applyBorder="1" applyAlignment="1">
      <alignment horizontal="center" vertical="center"/>
    </xf>
    <xf numFmtId="0" fontId="10" fillId="0" borderId="9" xfId="34" applyFont="1" applyBorder="1" applyAlignment="1">
      <alignment horizontal="center" vertical="center"/>
    </xf>
    <xf numFmtId="0" fontId="0" fillId="0" borderId="0" xfId="34" applyFont="1" applyAlignment="1">
      <alignment horizontal="center" vertical="center"/>
    </xf>
    <xf numFmtId="0" fontId="0" fillId="0" borderId="22" xfId="34" applyFont="1" applyBorder="1" applyAlignment="1">
      <alignment horizontal="distributed" vertical="center"/>
    </xf>
    <xf numFmtId="0" fontId="0" fillId="0" borderId="9" xfId="34" applyFont="1" applyBorder="1" applyAlignment="1">
      <alignment horizontal="distributed" vertical="center"/>
    </xf>
    <xf numFmtId="0" fontId="0" fillId="0" borderId="0" xfId="34" applyFont="1" applyAlignment="1">
      <alignment horizontal="distributed" vertical="top"/>
    </xf>
    <xf numFmtId="0" fontId="0" fillId="0" borderId="0" xfId="34" applyFont="1" applyAlignment="1">
      <alignment horizontal="distributed"/>
    </xf>
    <xf numFmtId="0" fontId="0" fillId="0" borderId="13" xfId="34" applyFont="1" applyBorder="1" applyAlignment="1">
      <alignment horizontal="center" vertical="center"/>
    </xf>
    <xf numFmtId="0" fontId="0" fillId="0" borderId="3" xfId="34" applyFont="1" applyBorder="1" applyAlignment="1">
      <alignment horizontal="center" vertical="center"/>
    </xf>
    <xf numFmtId="0" fontId="0" fillId="0" borderId="13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center" vertical="center"/>
    </xf>
    <xf numFmtId="0" fontId="0" fillId="0" borderId="22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8" fillId="0" borderId="3" xfId="34" applyFont="1" applyBorder="1" applyAlignment="1">
      <alignment horizontal="center" vertical="center" wrapText="1"/>
    </xf>
    <xf numFmtId="0" fontId="8" fillId="0" borderId="0" xfId="34" applyFont="1" applyBorder="1" applyAlignment="1">
      <alignment horizontal="center" vertical="center"/>
    </xf>
    <xf numFmtId="0" fontId="8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/>
    </xf>
    <xf numFmtId="0" fontId="0" fillId="0" borderId="23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/>
    </xf>
    <xf numFmtId="0" fontId="0" fillId="0" borderId="0" xfId="34" applyFont="1" applyAlignment="1">
      <alignment horizontal="center"/>
    </xf>
    <xf numFmtId="0" fontId="8" fillId="0" borderId="12" xfId="34" applyFont="1" applyBorder="1" applyAlignment="1">
      <alignment horizontal="center" vertical="center" wrapText="1"/>
    </xf>
    <xf numFmtId="0" fontId="8" fillId="0" borderId="10" xfId="34" applyFont="1" applyBorder="1" applyAlignment="1">
      <alignment horizontal="center" vertical="center" wrapText="1"/>
    </xf>
    <xf numFmtId="0" fontId="8" fillId="0" borderId="23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 wrapText="1"/>
    </xf>
    <xf numFmtId="0" fontId="0" fillId="0" borderId="23" xfId="34" applyFont="1" applyBorder="1" applyAlignment="1">
      <alignment horizontal="center" vertical="center" wrapText="1"/>
    </xf>
  </cellXfs>
  <cellStyles count="101">
    <cellStyle name="20% - アクセント 1 2" xfId="42" xr:uid="{00000000-0005-0000-0000-000000000000}"/>
    <cellStyle name="20% - アクセント 2 2" xfId="43" xr:uid="{00000000-0005-0000-0000-000001000000}"/>
    <cellStyle name="20% - アクセント 3 2" xfId="44" xr:uid="{00000000-0005-0000-0000-000002000000}"/>
    <cellStyle name="20% - アクセント 4 2" xfId="45" xr:uid="{00000000-0005-0000-0000-000003000000}"/>
    <cellStyle name="20% - アクセント 5 2" xfId="46" xr:uid="{00000000-0005-0000-0000-000004000000}"/>
    <cellStyle name="20% - アクセント 6 2" xfId="47" xr:uid="{00000000-0005-0000-0000-000005000000}"/>
    <cellStyle name="40% - アクセント 1 2" xfId="48" xr:uid="{00000000-0005-0000-0000-000006000000}"/>
    <cellStyle name="40% - アクセント 2 2" xfId="49" xr:uid="{00000000-0005-0000-0000-000007000000}"/>
    <cellStyle name="40% - アクセント 3 2" xfId="50" xr:uid="{00000000-0005-0000-0000-000008000000}"/>
    <cellStyle name="40% - アクセント 4 2" xfId="51" xr:uid="{00000000-0005-0000-0000-000009000000}"/>
    <cellStyle name="40% - アクセント 5 2" xfId="52" xr:uid="{00000000-0005-0000-0000-00000A000000}"/>
    <cellStyle name="40% - アクセント 6 2" xfId="53" xr:uid="{00000000-0005-0000-0000-00000B000000}"/>
    <cellStyle name="60% - アクセント 1 2" xfId="54" xr:uid="{00000000-0005-0000-0000-00000C000000}"/>
    <cellStyle name="60% - アクセント 2 2" xfId="55" xr:uid="{00000000-0005-0000-0000-00000D000000}"/>
    <cellStyle name="60% - アクセント 3 2" xfId="56" xr:uid="{00000000-0005-0000-0000-00000E000000}"/>
    <cellStyle name="60% - アクセント 4 2" xfId="57" xr:uid="{00000000-0005-0000-0000-00000F000000}"/>
    <cellStyle name="60% - アクセント 5 2" xfId="58" xr:uid="{00000000-0005-0000-0000-000010000000}"/>
    <cellStyle name="60% - アクセント 6 2" xfId="59" xr:uid="{00000000-0005-0000-0000-000011000000}"/>
    <cellStyle name="アクセント 1 2" xfId="60" xr:uid="{00000000-0005-0000-0000-000012000000}"/>
    <cellStyle name="アクセント 2 2" xfId="61" xr:uid="{00000000-0005-0000-0000-000013000000}"/>
    <cellStyle name="アクセント 3 2" xfId="62" xr:uid="{00000000-0005-0000-0000-000014000000}"/>
    <cellStyle name="アクセント 4 2" xfId="63" xr:uid="{00000000-0005-0000-0000-000015000000}"/>
    <cellStyle name="アクセント 5 2" xfId="64" xr:uid="{00000000-0005-0000-0000-000016000000}"/>
    <cellStyle name="アクセント 6 2" xfId="65" xr:uid="{00000000-0005-0000-0000-000017000000}"/>
    <cellStyle name="タイトル 2" xfId="66" xr:uid="{00000000-0005-0000-0000-000018000000}"/>
    <cellStyle name="チェック セル 2" xfId="67" xr:uid="{00000000-0005-0000-0000-000019000000}"/>
    <cellStyle name="どちらでもない 2" xfId="68" xr:uid="{00000000-0005-0000-0000-00001A000000}"/>
    <cellStyle name="メモ 2" xfId="69" xr:uid="{00000000-0005-0000-0000-00001B000000}"/>
    <cellStyle name="メモ 2 2" xfId="95" xr:uid="{00000000-0005-0000-0000-00001C000000}"/>
    <cellStyle name="メモ 2 3" xfId="94" xr:uid="{00000000-0005-0000-0000-00001D000000}"/>
    <cellStyle name="リンク セル 2" xfId="70" xr:uid="{00000000-0005-0000-0000-00001E000000}"/>
    <cellStyle name="悪い 2" xfId="71" xr:uid="{00000000-0005-0000-0000-00001F000000}"/>
    <cellStyle name="計算 2" xfId="72" xr:uid="{00000000-0005-0000-0000-000020000000}"/>
    <cellStyle name="計算 2 2" xfId="96" xr:uid="{00000000-0005-0000-0000-000021000000}"/>
    <cellStyle name="計算 2 3" xfId="93" xr:uid="{00000000-0005-0000-0000-000022000000}"/>
    <cellStyle name="警告文 2" xfId="73" xr:uid="{00000000-0005-0000-0000-000023000000}"/>
    <cellStyle name="桁区切り" xfId="1" builtinId="6"/>
    <cellStyle name="桁区切り 2" xfId="2" xr:uid="{00000000-0005-0000-0000-000025000000}"/>
    <cellStyle name="桁区切り 2 2" xfId="3" xr:uid="{00000000-0005-0000-0000-000026000000}"/>
    <cellStyle name="桁区切り 3" xfId="85" xr:uid="{00000000-0005-0000-0000-000027000000}"/>
    <cellStyle name="桁区切り 3 2" xfId="90" xr:uid="{00000000-0005-0000-0000-000028000000}"/>
    <cellStyle name="桁区切り 4" xfId="88" xr:uid="{00000000-0005-0000-0000-000029000000}"/>
    <cellStyle name="見出し 1 2" xfId="74" xr:uid="{00000000-0005-0000-0000-00002A000000}"/>
    <cellStyle name="見出し 2 2" xfId="75" xr:uid="{00000000-0005-0000-0000-00002B000000}"/>
    <cellStyle name="見出し 3 2" xfId="76" xr:uid="{00000000-0005-0000-0000-00002C000000}"/>
    <cellStyle name="見出し 4 2" xfId="77" xr:uid="{00000000-0005-0000-0000-00002D000000}"/>
    <cellStyle name="集計 2" xfId="78" xr:uid="{00000000-0005-0000-0000-00002E000000}"/>
    <cellStyle name="集計 2 2" xfId="97" xr:uid="{00000000-0005-0000-0000-00002F000000}"/>
    <cellStyle name="集計 2 3" xfId="92" xr:uid="{00000000-0005-0000-0000-000030000000}"/>
    <cellStyle name="出力 2" xfId="79" xr:uid="{00000000-0005-0000-0000-000031000000}"/>
    <cellStyle name="出力 2 2" xfId="98" xr:uid="{00000000-0005-0000-0000-000032000000}"/>
    <cellStyle name="出力 2 3" xfId="91" xr:uid="{00000000-0005-0000-0000-000033000000}"/>
    <cellStyle name="説明文 2" xfId="80" xr:uid="{00000000-0005-0000-0000-000034000000}"/>
    <cellStyle name="入力 2" xfId="81" xr:uid="{00000000-0005-0000-0000-000035000000}"/>
    <cellStyle name="入力 2 2" xfId="99" xr:uid="{00000000-0005-0000-0000-000036000000}"/>
    <cellStyle name="入力 2 3" xfId="100" xr:uid="{00000000-0005-0000-0000-000037000000}"/>
    <cellStyle name="標準" xfId="0" builtinId="0"/>
    <cellStyle name="標準 2" xfId="4" xr:uid="{00000000-0005-0000-0000-000039000000}"/>
    <cellStyle name="標準 2 10" xfId="5" xr:uid="{00000000-0005-0000-0000-00003A000000}"/>
    <cellStyle name="標準 2 11" xfId="6" xr:uid="{00000000-0005-0000-0000-00003B000000}"/>
    <cellStyle name="標準 2 12" xfId="7" xr:uid="{00000000-0005-0000-0000-00003C000000}"/>
    <cellStyle name="標準 2 13" xfId="8" xr:uid="{00000000-0005-0000-0000-00003D000000}"/>
    <cellStyle name="標準 2 14" xfId="9" xr:uid="{00000000-0005-0000-0000-00003E000000}"/>
    <cellStyle name="標準 2 15" xfId="10" xr:uid="{00000000-0005-0000-0000-00003F000000}"/>
    <cellStyle name="標準 2 16" xfId="11" xr:uid="{00000000-0005-0000-0000-000040000000}"/>
    <cellStyle name="標準 2 17" xfId="12" xr:uid="{00000000-0005-0000-0000-000041000000}"/>
    <cellStyle name="標準 2 18" xfId="13" xr:uid="{00000000-0005-0000-0000-000042000000}"/>
    <cellStyle name="標準 2 19" xfId="14" xr:uid="{00000000-0005-0000-0000-000043000000}"/>
    <cellStyle name="標準 2 2" xfId="15" xr:uid="{00000000-0005-0000-0000-000044000000}"/>
    <cellStyle name="標準 2 20" xfId="82" xr:uid="{00000000-0005-0000-0000-000045000000}"/>
    <cellStyle name="標準 2 3" xfId="16" xr:uid="{00000000-0005-0000-0000-000046000000}"/>
    <cellStyle name="標準 2 4" xfId="17" xr:uid="{00000000-0005-0000-0000-000047000000}"/>
    <cellStyle name="標準 2 5" xfId="18" xr:uid="{00000000-0005-0000-0000-000048000000}"/>
    <cellStyle name="標準 2 6" xfId="19" xr:uid="{00000000-0005-0000-0000-000049000000}"/>
    <cellStyle name="標準 2 7" xfId="20" xr:uid="{00000000-0005-0000-0000-00004A000000}"/>
    <cellStyle name="標準 2 8" xfId="21" xr:uid="{00000000-0005-0000-0000-00004B000000}"/>
    <cellStyle name="標準 2 9" xfId="22" xr:uid="{00000000-0005-0000-0000-00004C000000}"/>
    <cellStyle name="標準 3" xfId="23" xr:uid="{00000000-0005-0000-0000-00004D000000}"/>
    <cellStyle name="標準 3 2" xfId="24" xr:uid="{00000000-0005-0000-0000-00004E000000}"/>
    <cellStyle name="標準 3 3" xfId="25" xr:uid="{00000000-0005-0000-0000-00004F000000}"/>
    <cellStyle name="標準 3 4" xfId="26" xr:uid="{00000000-0005-0000-0000-000050000000}"/>
    <cellStyle name="標準 3 5" xfId="27" xr:uid="{00000000-0005-0000-0000-000051000000}"/>
    <cellStyle name="標準 3 6" xfId="28" xr:uid="{00000000-0005-0000-0000-000052000000}"/>
    <cellStyle name="標準 3 7" xfId="29" xr:uid="{00000000-0005-0000-0000-000053000000}"/>
    <cellStyle name="標準 3 8" xfId="30" xr:uid="{00000000-0005-0000-0000-000054000000}"/>
    <cellStyle name="標準 3 9" xfId="31" xr:uid="{00000000-0005-0000-0000-000055000000}"/>
    <cellStyle name="標準 4" xfId="32" xr:uid="{00000000-0005-0000-0000-000056000000}"/>
    <cellStyle name="標準 5" xfId="41" xr:uid="{00000000-0005-0000-0000-000057000000}"/>
    <cellStyle name="標準 6" xfId="84" xr:uid="{00000000-0005-0000-0000-000058000000}"/>
    <cellStyle name="標準 6 2" xfId="89" xr:uid="{00000000-0005-0000-0000-000059000000}"/>
    <cellStyle name="標準 7" xfId="87" xr:uid="{00000000-0005-0000-0000-00005A000000}"/>
    <cellStyle name="標準 8" xfId="86" xr:uid="{00000000-0005-0000-0000-00005B000000}"/>
    <cellStyle name="標準_②１１～２０ページ" xfId="33" xr:uid="{00000000-0005-0000-0000-00005C000000}"/>
    <cellStyle name="標準_③２１～２９ページ" xfId="34" xr:uid="{00000000-0005-0000-0000-00005D000000}"/>
    <cellStyle name="標準_H13 変更済P16,18,19,20" xfId="35" xr:uid="{00000000-0005-0000-0000-00005E000000}"/>
    <cellStyle name="標準_H13 変更済P25" xfId="36" xr:uid="{00000000-0005-0000-0000-00005F000000}"/>
    <cellStyle name="標準_JB16" xfId="37" xr:uid="{00000000-0005-0000-0000-000060000000}"/>
    <cellStyle name="標準_Sheet1" xfId="38" xr:uid="{00000000-0005-0000-0000-000061000000}"/>
    <cellStyle name="標準_国籍別外国人登録者数" xfId="39" xr:uid="{00000000-0005-0000-0000-000062000000}"/>
    <cellStyle name="標準_住民基本台帳字別人口表（H18.3末）" xfId="40" xr:uid="{00000000-0005-0000-0000-000063000000}"/>
    <cellStyle name="良い 2" xfId="83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平成22</c:v>
                </c:pt>
                <c:pt idx="1">
                  <c:v>
23</c:v>
                </c:pt>
                <c:pt idx="2">
                  <c:v>
24</c:v>
                </c:pt>
                <c:pt idx="3">
                  <c:v>
25</c:v>
                </c:pt>
                <c:pt idx="4">
                  <c:v>
26</c:v>
                </c:pt>
                <c:pt idx="5">
                  <c:v>
27</c:v>
                </c:pt>
                <c:pt idx="6">
                  <c:v>
28</c:v>
                </c:pt>
                <c:pt idx="7">
                  <c:v>
29</c:v>
                </c:pt>
                <c:pt idx="8">
                  <c:v>
30</c:v>
                </c:pt>
                <c:pt idx="9">
                  <c:v>令和元</c:v>
                </c:pt>
              </c:strCache>
            </c:strRef>
          </c:cat>
          <c:val>
            <c:numRef>
              <c:f>'16'!$N$6:$N$15</c:f>
              <c:numCache>
                <c:formatCode>#,##0.000_);[Red]\(#,##0.000\)</c:formatCode>
                <c:ptCount val="10"/>
                <c:pt idx="0">
                  <c:v>8.1319999999999997</c:v>
                </c:pt>
                <c:pt idx="1">
                  <c:v>8.67</c:v>
                </c:pt>
                <c:pt idx="2">
                  <c:v>8.3170000000000002</c:v>
                </c:pt>
                <c:pt idx="3">
                  <c:v>8.9130000000000003</c:v>
                </c:pt>
                <c:pt idx="4">
                  <c:v>9.0359999999999996</c:v>
                </c:pt>
                <c:pt idx="5">
                  <c:v>9.8520000000000003</c:v>
                </c:pt>
                <c:pt idx="6">
                  <c:v>9.9559999999999995</c:v>
                </c:pt>
                <c:pt idx="7">
                  <c:v>10.393000000000001</c:v>
                </c:pt>
                <c:pt idx="8">
                  <c:v>11.332000000000001</c:v>
                </c:pt>
                <c:pt idx="9">
                  <c:v>11.366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D04-B9DE-8C37D4B777A1}"/>
            </c:ext>
          </c:extLst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平成22</c:v>
                </c:pt>
                <c:pt idx="1">
                  <c:v>
23</c:v>
                </c:pt>
                <c:pt idx="2">
                  <c:v>
24</c:v>
                </c:pt>
                <c:pt idx="3">
                  <c:v>
25</c:v>
                </c:pt>
                <c:pt idx="4">
                  <c:v>
26</c:v>
                </c:pt>
                <c:pt idx="5">
                  <c:v>
27</c:v>
                </c:pt>
                <c:pt idx="6">
                  <c:v>
28</c:v>
                </c:pt>
                <c:pt idx="7">
                  <c:v>
29</c:v>
                </c:pt>
                <c:pt idx="8">
                  <c:v>
30</c:v>
                </c:pt>
                <c:pt idx="9">
                  <c:v>令和元</c:v>
                </c:pt>
              </c:strCache>
            </c:strRef>
          </c:cat>
          <c:val>
            <c:numRef>
              <c:f>'16'!$O$6:$O$15</c:f>
              <c:numCache>
                <c:formatCode>#,##0.000_);[Red]\(#,##0.000\)</c:formatCode>
                <c:ptCount val="10"/>
                <c:pt idx="0">
                  <c:v>8.4309999999999992</c:v>
                </c:pt>
                <c:pt idx="1">
                  <c:v>8.5579999999999998</c:v>
                </c:pt>
                <c:pt idx="2">
                  <c:v>8.0350000000000001</c:v>
                </c:pt>
                <c:pt idx="3">
                  <c:v>8.2159999999999993</c:v>
                </c:pt>
                <c:pt idx="4">
                  <c:v>8.8249999999999993</c:v>
                </c:pt>
                <c:pt idx="5">
                  <c:v>9.4359999999999999</c:v>
                </c:pt>
                <c:pt idx="6">
                  <c:v>9.4659999999999993</c:v>
                </c:pt>
                <c:pt idx="7">
                  <c:v>9.9220000000000006</c:v>
                </c:pt>
                <c:pt idx="8">
                  <c:v>10.975</c:v>
                </c:pt>
                <c:pt idx="9">
                  <c:v>10.694000000000001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D04-B9DE-8C37D4B777A1}"/>
            </c:ext>
          </c:extLst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平成22</c:v>
                </c:pt>
                <c:pt idx="1">
                  <c:v>
23</c:v>
                </c:pt>
                <c:pt idx="2">
                  <c:v>
24</c:v>
                </c:pt>
                <c:pt idx="3">
                  <c:v>
25</c:v>
                </c:pt>
                <c:pt idx="4">
                  <c:v>
26</c:v>
                </c:pt>
                <c:pt idx="5">
                  <c:v>
27</c:v>
                </c:pt>
                <c:pt idx="6">
                  <c:v>
28</c:v>
                </c:pt>
                <c:pt idx="7">
                  <c:v>
29</c:v>
                </c:pt>
                <c:pt idx="8">
                  <c:v>
30</c:v>
                </c:pt>
                <c:pt idx="9">
                  <c:v>令和元</c:v>
                </c:pt>
              </c:strCache>
            </c:strRef>
          </c:cat>
          <c:val>
            <c:numRef>
              <c:f>'16'!$P$6:$P$15</c:f>
              <c:numCache>
                <c:formatCode>#,##0.000_);[Red]\(#,##0.000\)</c:formatCode>
                <c:ptCount val="10"/>
                <c:pt idx="0">
                  <c:v>1.3560000000000001</c:v>
                </c:pt>
                <c:pt idx="1">
                  <c:v>1.3540000000000001</c:v>
                </c:pt>
                <c:pt idx="2">
                  <c:v>1.3120000000000001</c:v>
                </c:pt>
                <c:pt idx="3">
                  <c:v>1.298</c:v>
                </c:pt>
                <c:pt idx="4">
                  <c:v>1.266</c:v>
                </c:pt>
                <c:pt idx="5">
                  <c:v>1.2030000000000001</c:v>
                </c:pt>
                <c:pt idx="6">
                  <c:v>1.1259999999999999</c:v>
                </c:pt>
                <c:pt idx="7">
                  <c:v>1.1040000000000001</c:v>
                </c:pt>
                <c:pt idx="8">
                  <c:v>1.01</c:v>
                </c:pt>
                <c:pt idx="9">
                  <c:v>0.96799999999999997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7-4D04-B9DE-8C37D4B777A1}"/>
            </c:ext>
          </c:extLst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平成22</c:v>
                </c:pt>
                <c:pt idx="1">
                  <c:v>
23</c:v>
                </c:pt>
                <c:pt idx="2">
                  <c:v>
24</c:v>
                </c:pt>
                <c:pt idx="3">
                  <c:v>
25</c:v>
                </c:pt>
                <c:pt idx="4">
                  <c:v>
26</c:v>
                </c:pt>
                <c:pt idx="5">
                  <c:v>
27</c:v>
                </c:pt>
                <c:pt idx="6">
                  <c:v>
28</c:v>
                </c:pt>
                <c:pt idx="7">
                  <c:v>
29</c:v>
                </c:pt>
                <c:pt idx="8">
                  <c:v>
30</c:v>
                </c:pt>
                <c:pt idx="9">
                  <c:v>令和元</c:v>
                </c:pt>
              </c:strCache>
            </c:strRef>
          </c:cat>
          <c:val>
            <c:numRef>
              <c:f>'16'!$Q$6:$Q$15</c:f>
              <c:numCache>
                <c:formatCode>#,##0.000_);[Red]\(#,##0.000\)</c:formatCode>
                <c:ptCount val="10"/>
                <c:pt idx="0">
                  <c:v>0.91100000000000003</c:v>
                </c:pt>
                <c:pt idx="1">
                  <c:v>1.03</c:v>
                </c:pt>
                <c:pt idx="2">
                  <c:v>0.998</c:v>
                </c:pt>
                <c:pt idx="3">
                  <c:v>1.0609999999999999</c:v>
                </c:pt>
                <c:pt idx="4">
                  <c:v>1.0669999999999999</c:v>
                </c:pt>
                <c:pt idx="5">
                  <c:v>1.177</c:v>
                </c:pt>
                <c:pt idx="6">
                  <c:v>1.0629999999999999</c:v>
                </c:pt>
                <c:pt idx="7">
                  <c:v>1.0660000000000001</c:v>
                </c:pt>
                <c:pt idx="8">
                  <c:v>1.173</c:v>
                </c:pt>
                <c:pt idx="9">
                  <c:v>1.079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7-4D04-B9DE-8C37D4B7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5612928"/>
        <c:axId val="-485603136"/>
      </c:lineChart>
      <c:catAx>
        <c:axId val="-4856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-48560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5603136"/>
        <c:scaling>
          <c:orientation val="minMax"/>
          <c:max val="12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-4856129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559288422280549"/>
          <c:y val="1.647477398658501E-2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29</c:v>
                </c:pt>
                <c:pt idx="8">
                  <c:v>
30</c:v>
                </c:pt>
                <c:pt idx="9">
                  <c:v>
31</c:v>
                </c:pt>
                <c:pt idx="10">
                  <c:v>令和
2</c:v>
                </c:pt>
              </c:strCache>
            </c:strRef>
          </c:cat>
          <c:val>
            <c:numRef>
              <c:f>'16'!$X$5:$X$15</c:f>
              <c:numCache>
                <c:formatCode>General</c:formatCode>
                <c:ptCount val="11"/>
                <c:pt idx="0">
                  <c:v>0.93630000000000002</c:v>
                </c:pt>
                <c:pt idx="1">
                  <c:v>1.3672</c:v>
                </c:pt>
                <c:pt idx="2">
                  <c:v>2.4853000000000001</c:v>
                </c:pt>
                <c:pt idx="3">
                  <c:v>2.9081999999999999</c:v>
                </c:pt>
                <c:pt idx="4">
                  <c:v>3.7031000000000001</c:v>
                </c:pt>
                <c:pt idx="5">
                  <c:v>4.1201999999999996</c:v>
                </c:pt>
                <c:pt idx="6">
                  <c:v>5.8216999999999999</c:v>
                </c:pt>
                <c:pt idx="7">
                  <c:v>6.0499000000000001</c:v>
                </c:pt>
                <c:pt idx="8">
                  <c:v>6.1657999999999999</c:v>
                </c:pt>
                <c:pt idx="9">
                  <c:v>6.2582000000000004</c:v>
                </c:pt>
                <c:pt idx="10">
                  <c:v>6.3635999999999999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1B6-B731-CEC3F6BEB50D}"/>
            </c:ext>
          </c:extLst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29</c:v>
                </c:pt>
                <c:pt idx="8">
                  <c:v>
30</c:v>
                </c:pt>
                <c:pt idx="9">
                  <c:v>
31</c:v>
                </c:pt>
                <c:pt idx="10">
                  <c:v>令和
2</c:v>
                </c:pt>
              </c:strCache>
            </c:strRef>
          </c:cat>
          <c:val>
            <c:numRef>
              <c:f>'16'!$Y$5:$Y$15</c:f>
              <c:numCache>
                <c:formatCode>General</c:formatCode>
                <c:ptCount val="11"/>
                <c:pt idx="0">
                  <c:v>4.3966000000000003</c:v>
                </c:pt>
                <c:pt idx="1">
                  <c:v>5.0690999999999997</c:v>
                </c:pt>
                <c:pt idx="2">
                  <c:v>7.5561999999999996</c:v>
                </c:pt>
                <c:pt idx="3">
                  <c:v>8.4189000000000007</c:v>
                </c:pt>
                <c:pt idx="4">
                  <c:v>9.4162999999999997</c:v>
                </c:pt>
                <c:pt idx="5">
                  <c:v>9.8707999999999991</c:v>
                </c:pt>
                <c:pt idx="6">
                  <c:v>13.1564</c:v>
                </c:pt>
                <c:pt idx="7">
                  <c:v>13.2409</c:v>
                </c:pt>
                <c:pt idx="8">
                  <c:v>13.2943</c:v>
                </c:pt>
                <c:pt idx="9">
                  <c:v>13.2883</c:v>
                </c:pt>
                <c:pt idx="10">
                  <c:v>13.3161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1B6-B731-CEC3F6BE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85606944"/>
        <c:axId val="-485599872"/>
      </c:barChart>
      <c:catAx>
        <c:axId val="-48560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-48559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55998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-485606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#,##0_);[Red]\(#,##0\)</c:formatCode>
                <c:ptCount val="19"/>
                <c:pt idx="0">
                  <c:v>3079</c:v>
                </c:pt>
                <c:pt idx="1">
                  <c:v>3264</c:v>
                </c:pt>
                <c:pt idx="2">
                  <c:v>3150</c:v>
                </c:pt>
                <c:pt idx="3">
                  <c:v>3172</c:v>
                </c:pt>
                <c:pt idx="4">
                  <c:v>3798</c:v>
                </c:pt>
                <c:pt idx="5">
                  <c:v>4657</c:v>
                </c:pt>
                <c:pt idx="6">
                  <c:v>4738</c:v>
                </c:pt>
                <c:pt idx="7">
                  <c:v>4923</c:v>
                </c:pt>
                <c:pt idx="8">
                  <c:v>5427</c:v>
                </c:pt>
                <c:pt idx="9">
                  <c:v>4492</c:v>
                </c:pt>
                <c:pt idx="10">
                  <c:v>3859</c:v>
                </c:pt>
                <c:pt idx="11">
                  <c:v>3704</c:v>
                </c:pt>
                <c:pt idx="12">
                  <c:v>4394</c:v>
                </c:pt>
                <c:pt idx="13">
                  <c:v>4491</c:v>
                </c:pt>
                <c:pt idx="14">
                  <c:v>3113</c:v>
                </c:pt>
                <c:pt idx="15">
                  <c:v>2199</c:v>
                </c:pt>
                <c:pt idx="16">
                  <c:v>1453</c:v>
                </c:pt>
                <c:pt idx="17">
                  <c:v>820</c:v>
                </c:pt>
                <c:pt idx="18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E-41B2-BFA4-26A809DDE40E}"/>
            </c:ext>
          </c:extLst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#,##0_);[Red]\(#,##0\)</c:formatCode>
                <c:ptCount val="19"/>
                <c:pt idx="0">
                  <c:v>2933</c:v>
                </c:pt>
                <c:pt idx="1">
                  <c:v>3036</c:v>
                </c:pt>
                <c:pt idx="2">
                  <c:v>2885</c:v>
                </c:pt>
                <c:pt idx="3">
                  <c:v>2859</c:v>
                </c:pt>
                <c:pt idx="4">
                  <c:v>3569</c:v>
                </c:pt>
                <c:pt idx="5">
                  <c:v>4082</c:v>
                </c:pt>
                <c:pt idx="6">
                  <c:v>4616</c:v>
                </c:pt>
                <c:pt idx="7">
                  <c:v>4703</c:v>
                </c:pt>
                <c:pt idx="8">
                  <c:v>5156</c:v>
                </c:pt>
                <c:pt idx="9">
                  <c:v>4210</c:v>
                </c:pt>
                <c:pt idx="10">
                  <c:v>3637</c:v>
                </c:pt>
                <c:pt idx="11">
                  <c:v>3629</c:v>
                </c:pt>
                <c:pt idx="12">
                  <c:v>4181</c:v>
                </c:pt>
                <c:pt idx="13">
                  <c:v>4423</c:v>
                </c:pt>
                <c:pt idx="14">
                  <c:v>3216</c:v>
                </c:pt>
                <c:pt idx="15">
                  <c:v>2646</c:v>
                </c:pt>
                <c:pt idx="16">
                  <c:v>2127</c:v>
                </c:pt>
                <c:pt idx="17">
                  <c:v>1694</c:v>
                </c:pt>
                <c:pt idx="18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E-41B2-BFA4-26A809DD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85601504"/>
        <c:axId val="-485611840"/>
      </c:barChart>
      <c:catAx>
        <c:axId val="-485601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-4856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5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-48560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木更津市</c:v>
                </c:pt>
                <c:pt idx="3">
                  <c:v>四街道市</c:v>
                </c:pt>
                <c:pt idx="4">
                  <c:v>柏市</c:v>
                </c:pt>
                <c:pt idx="5">
                  <c:v>船橋市</c:v>
                </c:pt>
                <c:pt idx="6">
                  <c:v>白井市</c:v>
                </c:pt>
                <c:pt idx="7">
                  <c:v>習志野市</c:v>
                </c:pt>
                <c:pt idx="8">
                  <c:v>八千代市</c:v>
                </c:pt>
                <c:pt idx="9">
                  <c:v>成田市</c:v>
                </c:pt>
                <c:pt idx="10">
                  <c:v>市川市</c:v>
                </c:pt>
                <c:pt idx="11">
                  <c:v>千葉市</c:v>
                </c:pt>
                <c:pt idx="12">
                  <c:v>袖ケ浦市</c:v>
                </c:pt>
                <c:pt idx="13">
                  <c:v>鎌ケ谷市</c:v>
                </c:pt>
                <c:pt idx="14">
                  <c:v>佐倉市</c:v>
                </c:pt>
                <c:pt idx="15">
                  <c:v>松戸市</c:v>
                </c:pt>
                <c:pt idx="16">
                  <c:v>浦安市</c:v>
                </c:pt>
                <c:pt idx="17">
                  <c:v>野田市</c:v>
                </c:pt>
                <c:pt idx="18">
                  <c:v>酒々井町</c:v>
                </c:pt>
                <c:pt idx="19">
                  <c:v>睦沢町</c:v>
                </c:pt>
                <c:pt idx="20">
                  <c:v>東金市</c:v>
                </c:pt>
                <c:pt idx="21">
                  <c:v>我孫子市</c:v>
                </c:pt>
                <c:pt idx="22">
                  <c:v>大網白里市</c:v>
                </c:pt>
                <c:pt idx="23">
                  <c:v>市原市</c:v>
                </c:pt>
                <c:pt idx="24">
                  <c:v>一宮町</c:v>
                </c:pt>
                <c:pt idx="25">
                  <c:v>長生村</c:v>
                </c:pt>
                <c:pt idx="26">
                  <c:v>富里市</c:v>
                </c:pt>
                <c:pt idx="27">
                  <c:v>八街市</c:v>
                </c:pt>
                <c:pt idx="28">
                  <c:v>君津市</c:v>
                </c:pt>
                <c:pt idx="29">
                  <c:v>茂原市</c:v>
                </c:pt>
                <c:pt idx="30">
                  <c:v>旭市</c:v>
                </c:pt>
                <c:pt idx="31">
                  <c:v>横芝光町</c:v>
                </c:pt>
                <c:pt idx="32">
                  <c:v>館山市</c:v>
                </c:pt>
                <c:pt idx="33">
                  <c:v>神崎町</c:v>
                </c:pt>
                <c:pt idx="34">
                  <c:v>鴨川市</c:v>
                </c:pt>
                <c:pt idx="35">
                  <c:v>富津市</c:v>
                </c:pt>
                <c:pt idx="36">
                  <c:v>御宿町</c:v>
                </c:pt>
                <c:pt idx="37">
                  <c:v>いすみ市</c:v>
                </c:pt>
                <c:pt idx="38">
                  <c:v>栄町</c:v>
                </c:pt>
                <c:pt idx="39">
                  <c:v>芝山町</c:v>
                </c:pt>
                <c:pt idx="40">
                  <c:v>匝瑳市</c:v>
                </c:pt>
                <c:pt idx="41">
                  <c:v>香取市</c:v>
                </c:pt>
                <c:pt idx="42">
                  <c:v>東庄町</c:v>
                </c:pt>
                <c:pt idx="43">
                  <c:v>山武市</c:v>
                </c:pt>
                <c:pt idx="44">
                  <c:v>南房総市</c:v>
                </c:pt>
                <c:pt idx="45">
                  <c:v>勝浦市</c:v>
                </c:pt>
                <c:pt idx="46">
                  <c:v>大多喜町</c:v>
                </c:pt>
                <c:pt idx="47">
                  <c:v>多古町</c:v>
                </c:pt>
                <c:pt idx="48">
                  <c:v>白子町</c:v>
                </c:pt>
                <c:pt idx="49">
                  <c:v>銚子市</c:v>
                </c:pt>
                <c:pt idx="50">
                  <c:v>九十九里町</c:v>
                </c:pt>
                <c:pt idx="51">
                  <c:v>長柄町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6.34</c:v>
                </c:pt>
                <c:pt idx="1">
                  <c:v>5.0999999999999996</c:v>
                </c:pt>
                <c:pt idx="2">
                  <c:v>3.7399999999999998</c:v>
                </c:pt>
                <c:pt idx="3">
                  <c:v>2.9099999999999997</c:v>
                </c:pt>
                <c:pt idx="4">
                  <c:v>2.4699999999999998</c:v>
                </c:pt>
                <c:pt idx="5">
                  <c:v>2.2799999999999998</c:v>
                </c:pt>
                <c:pt idx="6">
                  <c:v>2.21</c:v>
                </c:pt>
                <c:pt idx="7">
                  <c:v>2.0599999999999996</c:v>
                </c:pt>
                <c:pt idx="8">
                  <c:v>1.78</c:v>
                </c:pt>
                <c:pt idx="9">
                  <c:v>1.76</c:v>
                </c:pt>
                <c:pt idx="10">
                  <c:v>1.65</c:v>
                </c:pt>
                <c:pt idx="11">
                  <c:v>1.06</c:v>
                </c:pt>
                <c:pt idx="12">
                  <c:v>0.99</c:v>
                </c:pt>
                <c:pt idx="13">
                  <c:v>0.99</c:v>
                </c:pt>
                <c:pt idx="14">
                  <c:v>0.33</c:v>
                </c:pt>
                <c:pt idx="15">
                  <c:v>-0.21000000000000002</c:v>
                </c:pt>
                <c:pt idx="16">
                  <c:v>-0.52</c:v>
                </c:pt>
                <c:pt idx="17">
                  <c:v>-1.23</c:v>
                </c:pt>
                <c:pt idx="18">
                  <c:v>-1.32</c:v>
                </c:pt>
                <c:pt idx="19">
                  <c:v>-1.61</c:v>
                </c:pt>
                <c:pt idx="20">
                  <c:v>-1.78</c:v>
                </c:pt>
                <c:pt idx="21">
                  <c:v>-1.8</c:v>
                </c:pt>
                <c:pt idx="22">
                  <c:v>-1.86</c:v>
                </c:pt>
                <c:pt idx="23">
                  <c:v>-2.0599999999999996</c:v>
                </c:pt>
                <c:pt idx="24">
                  <c:v>-2.2199999999999998</c:v>
                </c:pt>
                <c:pt idx="25">
                  <c:v>-2.67</c:v>
                </c:pt>
                <c:pt idx="26">
                  <c:v>-2.8499999999999996</c:v>
                </c:pt>
                <c:pt idx="27">
                  <c:v>-3.3899999999999997</c:v>
                </c:pt>
                <c:pt idx="28">
                  <c:v>-3.5199999999999996</c:v>
                </c:pt>
                <c:pt idx="29">
                  <c:v>-3.5799999999999996</c:v>
                </c:pt>
                <c:pt idx="30">
                  <c:v>-3.5799999999999996</c:v>
                </c:pt>
                <c:pt idx="31">
                  <c:v>-3.71</c:v>
                </c:pt>
                <c:pt idx="32">
                  <c:v>-3.71</c:v>
                </c:pt>
                <c:pt idx="33">
                  <c:v>-4.9799999999999995</c:v>
                </c:pt>
                <c:pt idx="34">
                  <c:v>-5.13</c:v>
                </c:pt>
                <c:pt idx="35">
                  <c:v>-5.1499999999999995</c:v>
                </c:pt>
                <c:pt idx="36">
                  <c:v>-5.47</c:v>
                </c:pt>
                <c:pt idx="37">
                  <c:v>-5.79</c:v>
                </c:pt>
                <c:pt idx="38">
                  <c:v>-5.99</c:v>
                </c:pt>
                <c:pt idx="39">
                  <c:v>-6.18</c:v>
                </c:pt>
                <c:pt idx="40">
                  <c:v>-6.42</c:v>
                </c:pt>
                <c:pt idx="41">
                  <c:v>-6.4799999999999995</c:v>
                </c:pt>
                <c:pt idx="42">
                  <c:v>-6.62</c:v>
                </c:pt>
                <c:pt idx="43">
                  <c:v>-6.8999999999999995</c:v>
                </c:pt>
                <c:pt idx="44">
                  <c:v>-7.3</c:v>
                </c:pt>
                <c:pt idx="45">
                  <c:v>-7.41</c:v>
                </c:pt>
                <c:pt idx="46">
                  <c:v>-7.76</c:v>
                </c:pt>
                <c:pt idx="47">
                  <c:v>-7.99</c:v>
                </c:pt>
                <c:pt idx="48">
                  <c:v>-8.25</c:v>
                </c:pt>
                <c:pt idx="49">
                  <c:v>-8.26</c:v>
                </c:pt>
                <c:pt idx="50">
                  <c:v>-8.2999999999999989</c:v>
                </c:pt>
                <c:pt idx="51">
                  <c:v>-8.69</c:v>
                </c:pt>
                <c:pt idx="52">
                  <c:v>-9.56</c:v>
                </c:pt>
                <c:pt idx="53">
                  <c:v>-10.37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719-BC98-DB0E683C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-485605856"/>
        <c:axId val="-485609120"/>
      </c:barChart>
      <c:catAx>
        <c:axId val="-485605856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-4856091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-485609120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-485605856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'19'!$L$16:$R$16</c:f>
              <c:numCache>
                <c:formatCode>0.0</c:formatCode>
                <c:ptCount val="7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12.4</c:v>
                </c:pt>
                <c:pt idx="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'19'!$L$17:$R$17</c:f>
              <c:numCache>
                <c:formatCode>0.0</c:formatCode>
                <c:ptCount val="7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61.7</c:v>
                </c:pt>
                <c:pt idx="6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'19'!$L$18:$R$18</c:f>
              <c:numCache>
                <c:formatCode>0.0</c:formatCode>
                <c:ptCount val="7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25.9</c:v>
                </c:pt>
                <c:pt idx="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-485599328"/>
        <c:axId val="-687749456"/>
      </c:barChart>
      <c:catAx>
        <c:axId val="-4855993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-687749456"/>
        <c:crosses val="autoZero"/>
        <c:auto val="1"/>
        <c:lblAlgn val="ctr"/>
        <c:lblOffset val="100"/>
        <c:noMultiLvlLbl val="0"/>
      </c:catAx>
      <c:valAx>
        <c:axId val="-6877494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485599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>
          <a:extLst>
            <a:ext uri="{FF2B5EF4-FFF2-40B4-BE49-F238E27FC236}">
              <a16:creationId xmlns:a16="http://schemas.microsoft.com/office/drawing/2014/main" id="{00000000-0008-0000-0200-0000F45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>
          <a:extLst>
            <a:ext uri="{FF2B5EF4-FFF2-40B4-BE49-F238E27FC236}">
              <a16:creationId xmlns:a16="http://schemas.microsoft.com/office/drawing/2014/main" id="{00000000-0008-0000-0200-0000F55F0A00}"/>
            </a:ext>
          </a:extLst>
        </xdr:cNvPr>
        <xdr:cNvGrpSpPr>
          <a:grpSpLocks/>
        </xdr:cNvGrpSpPr>
      </xdr:nvGrpSpPr>
      <xdr:grpSpPr bwMode="auto">
        <a:xfrm>
          <a:off x="4572000" y="885825"/>
          <a:ext cx="1619250" cy="1247775"/>
          <a:chOff x="4572000" y="885825"/>
          <a:chExt cx="1619250" cy="1247775"/>
        </a:xfrm>
      </xdr:grpSpPr>
      <xdr:pic>
        <xdr:nvPicPr>
          <xdr:cNvPr id="710742" name="Picture 2">
            <a:extLst>
              <a:ext uri="{FF2B5EF4-FFF2-40B4-BE49-F238E27FC236}">
                <a16:creationId xmlns:a16="http://schemas.microsoft.com/office/drawing/2014/main" id="{00000000-0008-0000-0200-00005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>
            <a:extLst>
              <a:ext uri="{FF2B5EF4-FFF2-40B4-BE49-F238E27FC236}">
                <a16:creationId xmlns:a16="http://schemas.microsoft.com/office/drawing/2014/main" id="{00000000-0008-0000-0200-00005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>
            <a:extLst>
              <a:ext uri="{FF2B5EF4-FFF2-40B4-BE49-F238E27FC236}">
                <a16:creationId xmlns:a16="http://schemas.microsoft.com/office/drawing/2014/main" id="{00000000-0008-0000-0200-000058D80A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152400</xdr:colOff>
      <xdr:row>12</xdr:row>
      <xdr:rowOff>152400</xdr:rowOff>
    </xdr:from>
    <xdr:to>
      <xdr:col>2</xdr:col>
      <xdr:colOff>419100</xdr:colOff>
      <xdr:row>17</xdr:row>
      <xdr:rowOff>0</xdr:rowOff>
    </xdr:to>
    <xdr:grpSp>
      <xdr:nvGrpSpPr>
        <xdr:cNvPr id="679926" name="グループ化 2">
          <a:extLst>
            <a:ext uri="{FF2B5EF4-FFF2-40B4-BE49-F238E27FC236}">
              <a16:creationId xmlns:a16="http://schemas.microsoft.com/office/drawing/2014/main" id="{00000000-0008-0000-0200-0000F65F0A00}"/>
            </a:ext>
          </a:extLst>
        </xdr:cNvPr>
        <xdr:cNvGrpSpPr>
          <a:grpSpLocks/>
        </xdr:cNvGrpSpPr>
      </xdr:nvGrpSpPr>
      <xdr:grpSpPr bwMode="auto">
        <a:xfrm>
          <a:off x="152400" y="2476500"/>
          <a:ext cx="1638300" cy="752475"/>
          <a:chOff x="152400" y="2476500"/>
          <a:chExt cx="1638300" cy="752475"/>
        </a:xfrm>
      </xdr:grpSpPr>
      <xdr:pic>
        <xdr:nvPicPr>
          <xdr:cNvPr id="710735" name="Picture 4">
            <a:extLst>
              <a:ext uri="{FF2B5EF4-FFF2-40B4-BE49-F238E27FC236}">
                <a16:creationId xmlns:a16="http://schemas.microsoft.com/office/drawing/2014/main" id="{00000000-0008-0000-0200-00004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>
            <a:extLst>
              <a:ext uri="{FF2B5EF4-FFF2-40B4-BE49-F238E27FC236}">
                <a16:creationId xmlns:a16="http://schemas.microsoft.com/office/drawing/2014/main" id="{00000000-0008-0000-0200-00005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>
            <a:extLst>
              <a:ext uri="{FF2B5EF4-FFF2-40B4-BE49-F238E27FC236}">
                <a16:creationId xmlns:a16="http://schemas.microsoft.com/office/drawing/2014/main" id="{00000000-0008-0000-0200-00005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>
            <a:extLst>
              <a:ext uri="{FF2B5EF4-FFF2-40B4-BE49-F238E27FC236}">
                <a16:creationId xmlns:a16="http://schemas.microsoft.com/office/drawing/2014/main" id="{00000000-0008-0000-0200-00005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0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9" name="Picture 8">
            <a:extLst>
              <a:ext uri="{FF2B5EF4-FFF2-40B4-BE49-F238E27FC236}">
                <a16:creationId xmlns:a16="http://schemas.microsoft.com/office/drawing/2014/main" id="{00000000-0008-0000-0200-00005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5425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1" name="Picture 10">
            <a:extLst>
              <a:ext uri="{FF2B5EF4-FFF2-40B4-BE49-F238E27FC236}">
                <a16:creationId xmlns:a16="http://schemas.microsoft.com/office/drawing/2014/main" id="{00000000-0008-0000-0200-000055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270" r="78305"/>
          <a:stretch/>
        </xdr:blipFill>
        <xdr:spPr bwMode="auto">
          <a:xfrm>
            <a:off x="1665525" y="2705100"/>
            <a:ext cx="125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>
          <a:extLst>
            <a:ext uri="{FF2B5EF4-FFF2-40B4-BE49-F238E27FC236}">
              <a16:creationId xmlns:a16="http://schemas.microsoft.com/office/drawing/2014/main" id="{00000000-0008-0000-0200-0000F75F0A00}"/>
            </a:ext>
          </a:extLst>
        </xdr:cNvPr>
        <xdr:cNvGrpSpPr>
          <a:grpSpLocks/>
        </xdr:cNvGrpSpPr>
      </xdr:nvGrpSpPr>
      <xdr:grpSpPr bwMode="auto">
        <a:xfrm>
          <a:off x="2981325" y="3238500"/>
          <a:ext cx="762000" cy="1038225"/>
          <a:chOff x="2981325" y="3238500"/>
          <a:chExt cx="762000" cy="1038225"/>
        </a:xfrm>
      </xdr:grpSpPr>
      <xdr:pic>
        <xdr:nvPicPr>
          <xdr:cNvPr id="710727" name="Picture 11">
            <a:extLst>
              <a:ext uri="{FF2B5EF4-FFF2-40B4-BE49-F238E27FC236}">
                <a16:creationId xmlns:a16="http://schemas.microsoft.com/office/drawing/2014/main" id="{00000000-0008-0000-0200-00004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>
            <a:extLst>
              <a:ext uri="{FF2B5EF4-FFF2-40B4-BE49-F238E27FC236}">
                <a16:creationId xmlns:a16="http://schemas.microsoft.com/office/drawing/2014/main" id="{00000000-0008-0000-0200-00004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>
            <a:extLst>
              <a:ext uri="{FF2B5EF4-FFF2-40B4-BE49-F238E27FC236}">
                <a16:creationId xmlns:a16="http://schemas.microsoft.com/office/drawing/2014/main" id="{00000000-0008-0000-0200-00004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>
            <a:extLst>
              <a:ext uri="{FF2B5EF4-FFF2-40B4-BE49-F238E27FC236}">
                <a16:creationId xmlns:a16="http://schemas.microsoft.com/office/drawing/2014/main" id="{00000000-0008-0000-0200-00004B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>
            <a:extLst>
              <a:ext uri="{FF2B5EF4-FFF2-40B4-BE49-F238E27FC236}">
                <a16:creationId xmlns:a16="http://schemas.microsoft.com/office/drawing/2014/main" id="{00000000-0008-0000-0200-00004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>
          <a:extLst>
            <a:ext uri="{FF2B5EF4-FFF2-40B4-BE49-F238E27FC236}">
              <a16:creationId xmlns:a16="http://schemas.microsoft.com/office/drawing/2014/main" id="{00000000-0008-0000-0200-00004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333374</xdr:colOff>
      <xdr:row>26</xdr:row>
      <xdr:rowOff>28575</xdr:rowOff>
    </xdr:from>
    <xdr:to>
      <xdr:col>5</xdr:col>
      <xdr:colOff>35908</xdr:colOff>
      <xdr:row>29</xdr:row>
      <xdr:rowOff>9525</xdr:rowOff>
    </xdr:to>
    <xdr:grpSp>
      <xdr:nvGrpSpPr>
        <xdr:cNvPr id="679929" name="グループ化 5">
          <a:extLst>
            <a:ext uri="{FF2B5EF4-FFF2-40B4-BE49-F238E27FC236}">
              <a16:creationId xmlns:a16="http://schemas.microsoft.com/office/drawing/2014/main" id="{00000000-0008-0000-0200-0000F95F0A00}"/>
            </a:ext>
          </a:extLst>
        </xdr:cNvPr>
        <xdr:cNvGrpSpPr>
          <a:grpSpLocks/>
        </xdr:cNvGrpSpPr>
      </xdr:nvGrpSpPr>
      <xdr:grpSpPr bwMode="auto">
        <a:xfrm>
          <a:off x="3076574" y="4886325"/>
          <a:ext cx="845534" cy="523875"/>
          <a:chOff x="3038475" y="4886325"/>
          <a:chExt cx="850114" cy="523875"/>
        </a:xfrm>
      </xdr:grpSpPr>
      <xdr:pic>
        <xdr:nvPicPr>
          <xdr:cNvPr id="710720" name="Picture 22">
            <a:extLst>
              <a:ext uri="{FF2B5EF4-FFF2-40B4-BE49-F238E27FC236}">
                <a16:creationId xmlns:a16="http://schemas.microsoft.com/office/drawing/2014/main" id="{00000000-0008-0000-0200-00004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>
            <a:extLst>
              <a:ext uri="{FF2B5EF4-FFF2-40B4-BE49-F238E27FC236}">
                <a16:creationId xmlns:a16="http://schemas.microsoft.com/office/drawing/2014/main" id="{00000000-0008-0000-0200-00004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>
            <a:extLst>
              <a:ext uri="{FF2B5EF4-FFF2-40B4-BE49-F238E27FC236}">
                <a16:creationId xmlns:a16="http://schemas.microsoft.com/office/drawing/2014/main" id="{00000000-0008-0000-0200-00004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3" name="Picture 25">
            <a:extLst>
              <a:ext uri="{FF2B5EF4-FFF2-40B4-BE49-F238E27FC236}">
                <a16:creationId xmlns:a16="http://schemas.microsoft.com/office/drawing/2014/main" id="{00000000-0008-0000-0200-000043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1059" r="66121"/>
          <a:stretch/>
        </xdr:blipFill>
        <xdr:spPr bwMode="auto">
          <a:xfrm>
            <a:off x="3745714" y="4886325"/>
            <a:ext cx="142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26</xdr:row>
      <xdr:rowOff>0</xdr:rowOff>
    </xdr:from>
    <xdr:to>
      <xdr:col>7</xdr:col>
      <xdr:colOff>85725</xdr:colOff>
      <xdr:row>30</xdr:row>
      <xdr:rowOff>19050</xdr:rowOff>
    </xdr:to>
    <xdr:grpSp>
      <xdr:nvGrpSpPr>
        <xdr:cNvPr id="679930" name="グループ化 6">
          <a:extLst>
            <a:ext uri="{FF2B5EF4-FFF2-40B4-BE49-F238E27FC236}">
              <a16:creationId xmlns:a16="http://schemas.microsoft.com/office/drawing/2014/main" id="{00000000-0008-0000-0200-0000FA5F0A00}"/>
            </a:ext>
          </a:extLst>
        </xdr:cNvPr>
        <xdr:cNvGrpSpPr>
          <a:grpSpLocks/>
        </xdr:cNvGrpSpPr>
      </xdr:nvGrpSpPr>
      <xdr:grpSpPr bwMode="auto">
        <a:xfrm>
          <a:off x="2296800" y="4857750"/>
          <a:ext cx="3046725" cy="742950"/>
          <a:chOff x="2296800" y="4857750"/>
          <a:chExt cx="3046725" cy="742950"/>
        </a:xfrm>
      </xdr:grpSpPr>
      <xdr:pic>
        <xdr:nvPicPr>
          <xdr:cNvPr id="710716" name="Picture 26">
            <a:extLst>
              <a:ext uri="{FF2B5EF4-FFF2-40B4-BE49-F238E27FC236}">
                <a16:creationId xmlns:a16="http://schemas.microsoft.com/office/drawing/2014/main" id="{00000000-0008-0000-0200-00003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485775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>
            <a:extLst>
              <a:ext uri="{FF2B5EF4-FFF2-40B4-BE49-F238E27FC236}">
                <a16:creationId xmlns:a16="http://schemas.microsoft.com/office/drawing/2014/main" id="{00000000-0008-0000-0200-00003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>
            <a:extLst>
              <a:ext uri="{FF2B5EF4-FFF2-40B4-BE49-F238E27FC236}">
                <a16:creationId xmlns:a16="http://schemas.microsoft.com/office/drawing/2014/main" id="{00000000-0008-0000-0200-00003E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>
          <a:extLst>
            <a:ext uri="{FF2B5EF4-FFF2-40B4-BE49-F238E27FC236}">
              <a16:creationId xmlns:a16="http://schemas.microsoft.com/office/drawing/2014/main" id="{00000000-0008-0000-0200-0000FB5F0A00}"/>
            </a:ext>
          </a:extLst>
        </xdr:cNvPr>
        <xdr:cNvGrpSpPr>
          <a:grpSpLocks/>
        </xdr:cNvGrpSpPr>
      </xdr:nvGrpSpPr>
      <xdr:grpSpPr bwMode="auto">
        <a:xfrm>
          <a:off x="990600" y="5305425"/>
          <a:ext cx="956475" cy="514350"/>
          <a:chOff x="990600" y="5334000"/>
          <a:chExt cx="956475" cy="514350"/>
        </a:xfrm>
      </xdr:grpSpPr>
      <xdr:pic>
        <xdr:nvPicPr>
          <xdr:cNvPr id="710712" name="Picture 30">
            <a:extLst>
              <a:ext uri="{FF2B5EF4-FFF2-40B4-BE49-F238E27FC236}">
                <a16:creationId xmlns:a16="http://schemas.microsoft.com/office/drawing/2014/main" id="{00000000-0008-0000-0200-00003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>
            <a:extLst>
              <a:ext uri="{FF2B5EF4-FFF2-40B4-BE49-F238E27FC236}">
                <a16:creationId xmlns:a16="http://schemas.microsoft.com/office/drawing/2014/main" id="{00000000-0008-0000-0200-00003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>
            <a:extLst>
              <a:ext uri="{FF2B5EF4-FFF2-40B4-BE49-F238E27FC236}">
                <a16:creationId xmlns:a16="http://schemas.microsoft.com/office/drawing/2014/main" id="{00000000-0008-0000-0200-00003A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>
            <a:extLst>
              <a:ext uri="{FF2B5EF4-FFF2-40B4-BE49-F238E27FC236}">
                <a16:creationId xmlns:a16="http://schemas.microsoft.com/office/drawing/2014/main" id="{00000000-0008-0000-0200-00003B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650175</xdr:colOff>
      <xdr:row>33</xdr:row>
      <xdr:rowOff>142875</xdr:rowOff>
    </xdr:to>
    <xdr:grpSp>
      <xdr:nvGrpSpPr>
        <xdr:cNvPr id="679932" name="グループ化 8">
          <a:extLst>
            <a:ext uri="{FF2B5EF4-FFF2-40B4-BE49-F238E27FC236}">
              <a16:creationId xmlns:a16="http://schemas.microsoft.com/office/drawing/2014/main" id="{00000000-0008-0000-0200-0000FC5F0A00}"/>
            </a:ext>
          </a:extLst>
        </xdr:cNvPr>
        <xdr:cNvGrpSpPr>
          <a:grpSpLocks/>
        </xdr:cNvGrpSpPr>
      </xdr:nvGrpSpPr>
      <xdr:grpSpPr bwMode="auto">
        <a:xfrm>
          <a:off x="2381250" y="5753100"/>
          <a:ext cx="326325" cy="514350"/>
          <a:chOff x="2333625" y="5753100"/>
          <a:chExt cx="326325" cy="514350"/>
        </a:xfrm>
      </xdr:grpSpPr>
      <xdr:pic>
        <xdr:nvPicPr>
          <xdr:cNvPr id="710710" name="Picture 34">
            <a:extLst>
              <a:ext uri="{FF2B5EF4-FFF2-40B4-BE49-F238E27FC236}">
                <a16:creationId xmlns:a16="http://schemas.microsoft.com/office/drawing/2014/main" id="{00000000-0008-0000-0200-00003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3625" y="5753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1" name="Picture 35">
            <a:extLst>
              <a:ext uri="{FF2B5EF4-FFF2-40B4-BE49-F238E27FC236}">
                <a16:creationId xmlns:a16="http://schemas.microsoft.com/office/drawing/2014/main" id="{00000000-0008-0000-0200-000037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415" r="73959"/>
          <a:stretch/>
        </xdr:blipFill>
        <xdr:spPr bwMode="auto">
          <a:xfrm>
            <a:off x="2555175" y="5753100"/>
            <a:ext cx="1047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161925</xdr:colOff>
      <xdr:row>36</xdr:row>
      <xdr:rowOff>66675</xdr:rowOff>
    </xdr:from>
    <xdr:to>
      <xdr:col>5</xdr:col>
      <xdr:colOff>390525</xdr:colOff>
      <xdr:row>43</xdr:row>
      <xdr:rowOff>66675</xdr:rowOff>
    </xdr:to>
    <xdr:grpSp>
      <xdr:nvGrpSpPr>
        <xdr:cNvPr id="679933" name="グループ化 9">
          <a:extLst>
            <a:ext uri="{FF2B5EF4-FFF2-40B4-BE49-F238E27FC236}">
              <a16:creationId xmlns:a16="http://schemas.microsoft.com/office/drawing/2014/main" id="{00000000-0008-0000-0200-0000FD5F0A00}"/>
            </a:ext>
          </a:extLst>
        </xdr:cNvPr>
        <xdr:cNvGrpSpPr>
          <a:grpSpLocks/>
        </xdr:cNvGrpSpPr>
      </xdr:nvGrpSpPr>
      <xdr:grpSpPr bwMode="auto">
        <a:xfrm>
          <a:off x="2905125" y="6734175"/>
          <a:ext cx="1371600" cy="1266825"/>
          <a:chOff x="2867025" y="6753225"/>
          <a:chExt cx="1371600" cy="1266825"/>
        </a:xfrm>
      </xdr:grpSpPr>
      <xdr:pic>
        <xdr:nvPicPr>
          <xdr:cNvPr id="710700" name="Picture 36">
            <a:extLst>
              <a:ext uri="{FF2B5EF4-FFF2-40B4-BE49-F238E27FC236}">
                <a16:creationId xmlns:a16="http://schemas.microsoft.com/office/drawing/2014/main" id="{00000000-0008-0000-0200-00002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>
            <a:extLst>
              <a:ext uri="{FF2B5EF4-FFF2-40B4-BE49-F238E27FC236}">
                <a16:creationId xmlns:a16="http://schemas.microsoft.com/office/drawing/2014/main" id="{00000000-0008-0000-0200-00002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>
            <a:extLst>
              <a:ext uri="{FF2B5EF4-FFF2-40B4-BE49-F238E27FC236}">
                <a16:creationId xmlns:a16="http://schemas.microsoft.com/office/drawing/2014/main" id="{00000000-0008-0000-0200-00002E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>
            <a:extLst>
              <a:ext uri="{FF2B5EF4-FFF2-40B4-BE49-F238E27FC236}">
                <a16:creationId xmlns:a16="http://schemas.microsoft.com/office/drawing/2014/main" id="{00000000-0008-0000-0200-00002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>
            <a:extLst>
              <a:ext uri="{FF2B5EF4-FFF2-40B4-BE49-F238E27FC236}">
                <a16:creationId xmlns:a16="http://schemas.microsoft.com/office/drawing/2014/main" id="{00000000-0008-0000-0200-00003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>
            <a:extLst>
              <a:ext uri="{FF2B5EF4-FFF2-40B4-BE49-F238E27FC236}">
                <a16:creationId xmlns:a16="http://schemas.microsoft.com/office/drawing/2014/main" id="{00000000-0008-0000-0200-00003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>
            <a:extLst>
              <a:ext uri="{FF2B5EF4-FFF2-40B4-BE49-F238E27FC236}">
                <a16:creationId xmlns:a16="http://schemas.microsoft.com/office/drawing/2014/main" id="{00000000-0008-0000-0200-00003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>
            <a:extLst>
              <a:ext uri="{FF2B5EF4-FFF2-40B4-BE49-F238E27FC236}">
                <a16:creationId xmlns:a16="http://schemas.microsoft.com/office/drawing/2014/main" id="{00000000-0008-0000-0200-00003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>
            <a:extLst>
              <a:ext uri="{FF2B5EF4-FFF2-40B4-BE49-F238E27FC236}">
                <a16:creationId xmlns:a16="http://schemas.microsoft.com/office/drawing/2014/main" id="{00000000-0008-0000-0200-000034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>
          <a:extLst>
            <a:ext uri="{FF2B5EF4-FFF2-40B4-BE49-F238E27FC236}">
              <a16:creationId xmlns:a16="http://schemas.microsoft.com/office/drawing/2014/main" id="{00000000-0008-0000-0200-0000FE5F0A00}"/>
            </a:ext>
          </a:extLst>
        </xdr:cNvPr>
        <xdr:cNvGrpSpPr>
          <a:grpSpLocks/>
        </xdr:cNvGrpSpPr>
      </xdr:nvGrpSpPr>
      <xdr:grpSpPr bwMode="auto">
        <a:xfrm>
          <a:off x="66675" y="7962900"/>
          <a:ext cx="723900" cy="752475"/>
          <a:chOff x="66675" y="7962900"/>
          <a:chExt cx="723900" cy="752475"/>
        </a:xfrm>
      </xdr:grpSpPr>
      <xdr:pic>
        <xdr:nvPicPr>
          <xdr:cNvPr id="710690" name="Picture 47">
            <a:extLst>
              <a:ext uri="{FF2B5EF4-FFF2-40B4-BE49-F238E27FC236}">
                <a16:creationId xmlns:a16="http://schemas.microsoft.com/office/drawing/2014/main" id="{00000000-0008-0000-0200-00002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>
            <a:extLst>
              <a:ext uri="{FF2B5EF4-FFF2-40B4-BE49-F238E27FC236}">
                <a16:creationId xmlns:a16="http://schemas.microsoft.com/office/drawing/2014/main" id="{00000000-0008-0000-0200-00002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419100</xdr:colOff>
      <xdr:row>43</xdr:row>
      <xdr:rowOff>28575</xdr:rowOff>
    </xdr:from>
    <xdr:to>
      <xdr:col>3</xdr:col>
      <xdr:colOff>495825</xdr:colOff>
      <xdr:row>47</xdr:row>
      <xdr:rowOff>47625</xdr:rowOff>
    </xdr:to>
    <xdr:grpSp>
      <xdr:nvGrpSpPr>
        <xdr:cNvPr id="679935" name="グループ化 11">
          <a:extLst>
            <a:ext uri="{FF2B5EF4-FFF2-40B4-BE49-F238E27FC236}">
              <a16:creationId xmlns:a16="http://schemas.microsoft.com/office/drawing/2014/main" id="{00000000-0008-0000-0200-0000FF5F0A00}"/>
            </a:ext>
          </a:extLst>
        </xdr:cNvPr>
        <xdr:cNvGrpSpPr>
          <a:grpSpLocks/>
        </xdr:cNvGrpSpPr>
      </xdr:nvGrpSpPr>
      <xdr:grpSpPr bwMode="auto">
        <a:xfrm>
          <a:off x="1790700" y="7962900"/>
          <a:ext cx="762525" cy="742950"/>
          <a:chOff x="1790700" y="7962900"/>
          <a:chExt cx="762525" cy="742950"/>
        </a:xfrm>
      </xdr:grpSpPr>
      <xdr:pic>
        <xdr:nvPicPr>
          <xdr:cNvPr id="710679" name="Picture 57">
            <a:extLst>
              <a:ext uri="{FF2B5EF4-FFF2-40B4-BE49-F238E27FC236}">
                <a16:creationId xmlns:a16="http://schemas.microsoft.com/office/drawing/2014/main" id="{00000000-0008-0000-0200-00001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796290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89" name="Picture 67">
            <a:extLst>
              <a:ext uri="{FF2B5EF4-FFF2-40B4-BE49-F238E27FC236}">
                <a16:creationId xmlns:a16="http://schemas.microsoft.com/office/drawing/2014/main" id="{00000000-0008-0000-0200-000021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8012" r="87414"/>
          <a:stretch/>
        </xdr:blipFill>
        <xdr:spPr bwMode="auto">
          <a:xfrm>
            <a:off x="2505600" y="8172450"/>
            <a:ext cx="4762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(32,219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(6,760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633571" cy="200119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115616" y="4726349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(1,873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(4,310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(11,437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(3,796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633571" cy="200119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337197" y="622558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(1,238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570372</xdr:colOff>
      <xdr:row>43</xdr:row>
      <xdr:rowOff>38054</xdr:rowOff>
    </xdr:from>
    <xdr:ext cx="710516" cy="200119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313572" y="79723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(18,743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(30,750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2</xdr:col>
      <xdr:colOff>577453</xdr:colOff>
      <xdr:row>47</xdr:row>
      <xdr:rowOff>55017</xdr:rowOff>
    </xdr:from>
    <xdr:ext cx="710516" cy="200119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949053" y="8713242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(20,064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381000</xdr:colOff>
      <xdr:row>25</xdr:row>
      <xdr:rowOff>60768</xdr:rowOff>
    </xdr:from>
    <xdr:ext cx="307777" cy="200119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438400" y="473754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>
          <a:extLst>
            <a:ext uri="{FF2B5EF4-FFF2-40B4-BE49-F238E27FC236}">
              <a16:creationId xmlns:a16="http://schemas.microsoft.com/office/drawing/2014/main" id="{00000000-0008-0000-0200-000014D80A00}"/>
            </a:ext>
          </a:extLst>
        </xdr:cNvPr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>
          <a:extLst>
            <a:ext uri="{FF2B5EF4-FFF2-40B4-BE49-F238E27FC236}">
              <a16:creationId xmlns:a16="http://schemas.microsoft.com/office/drawing/2014/main" id="{00000000-0008-0000-0200-000015D80A00}"/>
            </a:ext>
          </a:extLst>
        </xdr:cNvPr>
        <xdr:cNvSpPr>
          <a:spLocks/>
        </xdr:cNvSpPr>
      </xdr:nvSpPr>
      <xdr:spPr bwMode="auto">
        <a:xfrm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609600</xdr:colOff>
      <xdr:row>37</xdr:row>
      <xdr:rowOff>114300</xdr:rowOff>
    </xdr:from>
    <xdr:to>
      <xdr:col>3</xdr:col>
      <xdr:colOff>247650</xdr:colOff>
      <xdr:row>43</xdr:row>
      <xdr:rowOff>152400</xdr:rowOff>
    </xdr:to>
    <xdr:sp macro="" textlink="">
      <xdr:nvSpPr>
        <xdr:cNvPr id="710678" name="Freeform 3">
          <a:extLst>
            <a:ext uri="{FF2B5EF4-FFF2-40B4-BE49-F238E27FC236}">
              <a16:creationId xmlns:a16="http://schemas.microsoft.com/office/drawing/2014/main" id="{00000000-0008-0000-0200-000016D80A00}"/>
            </a:ext>
          </a:extLst>
        </xdr:cNvPr>
        <xdr:cNvSpPr>
          <a:spLocks/>
        </xdr:cNvSpPr>
      </xdr:nvSpPr>
      <xdr:spPr bwMode="auto">
        <a:xfrm>
          <a:off x="1981200" y="6962775"/>
          <a:ext cx="323850" cy="11239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26</xdr:row>
      <xdr:rowOff>28575</xdr:rowOff>
    </xdr:from>
    <xdr:to>
      <xdr:col>4</xdr:col>
      <xdr:colOff>323850</xdr:colOff>
      <xdr:row>29</xdr:row>
      <xdr:rowOff>9525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886325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61725</xdr:colOff>
      <xdr:row>27</xdr:row>
      <xdr:rowOff>28575</xdr:rowOff>
    </xdr:from>
    <xdr:to>
      <xdr:col>7</xdr:col>
      <xdr:colOff>203830</xdr:colOff>
      <xdr:row>30</xdr:row>
      <xdr:rowOff>9525</xdr:rowOff>
    </xdr:to>
    <xdr:pic>
      <xdr:nvPicPr>
        <xdr:cNvPr id="124" name="Picture 25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25" r="56987"/>
        <a:stretch/>
      </xdr:blipFill>
      <xdr:spPr bwMode="auto">
        <a:xfrm>
          <a:off x="5319525" y="5067300"/>
          <a:ext cx="1421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43</xdr:row>
      <xdr:rowOff>28575</xdr:rowOff>
    </xdr:from>
    <xdr:to>
      <xdr:col>3</xdr:col>
      <xdr:colOff>457200</xdr:colOff>
      <xdr:row>47</xdr:row>
      <xdr:rowOff>47625</xdr:rowOff>
    </xdr:to>
    <xdr:pic>
      <xdr:nvPicPr>
        <xdr:cNvPr id="146" name="Picture 5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962900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44</xdr:row>
      <xdr:rowOff>76200</xdr:rowOff>
    </xdr:from>
    <xdr:to>
      <xdr:col>1</xdr:col>
      <xdr:colOff>647700</xdr:colOff>
      <xdr:row>47</xdr:row>
      <xdr:rowOff>47625</xdr:rowOff>
    </xdr:to>
    <xdr:pic>
      <xdr:nvPicPr>
        <xdr:cNvPr id="157" name="Picture 3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1114425" y="819150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40</xdr:row>
      <xdr:rowOff>85725</xdr:rowOff>
    </xdr:from>
    <xdr:to>
      <xdr:col>5</xdr:col>
      <xdr:colOff>323850</xdr:colOff>
      <xdr:row>43</xdr:row>
      <xdr:rowOff>57150</xdr:rowOff>
    </xdr:to>
    <xdr:pic>
      <xdr:nvPicPr>
        <xdr:cNvPr id="162" name="Picture 3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99097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19</xdr:row>
      <xdr:rowOff>161925</xdr:rowOff>
    </xdr:from>
    <xdr:to>
      <xdr:col>4</xdr:col>
      <xdr:colOff>923925</xdr:colOff>
      <xdr:row>22</xdr:row>
      <xdr:rowOff>133350</xdr:rowOff>
    </xdr:to>
    <xdr:pic>
      <xdr:nvPicPr>
        <xdr:cNvPr id="165" name="Picture 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448050" y="375285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640275</xdr:colOff>
      <xdr:row>22</xdr:row>
      <xdr:rowOff>85725</xdr:rowOff>
    </xdr:from>
    <xdr:to>
      <xdr:col>2</xdr:col>
      <xdr:colOff>211650</xdr:colOff>
      <xdr:row>25</xdr:row>
      <xdr:rowOff>66675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26995"/>
        <a:stretch/>
      </xdr:blipFill>
      <xdr:spPr bwMode="auto">
        <a:xfrm>
          <a:off x="1326075" y="421957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</cdr:x>
      <cdr:y>0.1306</cdr:y>
    </cdr:from>
    <cdr:to>
      <cdr:x>0.31032</cdr:x>
      <cdr:y>0.92501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40D6BF3-6D56-4C55-9C9C-06EDF8ECF1CC}"/>
            </a:ext>
          </a:extLst>
        </cdr:cNvPr>
        <cdr:cNvCxnSpPr/>
      </cdr:nvCxnSpPr>
      <cdr:spPr>
        <a:xfrm xmlns:a="http://schemas.openxmlformats.org/drawingml/2006/main">
          <a:off x="2003810" y="579988"/>
          <a:ext cx="34951" cy="35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>
          <a:extLst>
            <a:ext uri="{FF2B5EF4-FFF2-40B4-BE49-F238E27FC236}">
              <a16:creationId xmlns:a16="http://schemas.microsoft.com/office/drawing/2014/main" id="{00000000-0008-0000-0E00-000047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>
          <a:extLst>
            <a:ext uri="{FF2B5EF4-FFF2-40B4-BE49-F238E27FC236}">
              <a16:creationId xmlns:a16="http://schemas.microsoft.com/office/drawing/2014/main" id="{00000000-0008-0000-0E00-000048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>
          <a:extLst>
            <a:ext uri="{FF2B5EF4-FFF2-40B4-BE49-F238E27FC236}">
              <a16:creationId xmlns:a16="http://schemas.microsoft.com/office/drawing/2014/main" id="{00000000-0008-0000-0E00-000049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162,211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(163,306)※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8" cy="61882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370964" y="476250"/>
          <a:ext cx="811568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54,778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(57,233)※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23,757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(22,860)※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2</xdr:rowOff>
    </xdr:from>
    <xdr:to>
      <xdr:col>10</xdr:col>
      <xdr:colOff>569057</xdr:colOff>
      <xdr:row>39</xdr:row>
      <xdr:rowOff>168489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52987"/>
          <a:ext cx="6480000" cy="4046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="85" zoomScaleNormal="85" workbookViewId="0">
      <selection activeCell="A10" sqref="A10:E13"/>
    </sheetView>
  </sheetViews>
  <sheetFormatPr defaultRowHeight="13.5"/>
  <cols>
    <col min="1" max="5" width="9" style="131"/>
    <col min="6" max="6" width="13.75" style="131" customWidth="1"/>
    <col min="7" max="7" width="36" style="131" bestFit="1" customWidth="1"/>
    <col min="8" max="16384" width="9" style="131"/>
  </cols>
  <sheetData>
    <row r="1" spans="1:7" ht="3.75" customHeight="1"/>
    <row r="2" spans="1:7" ht="34.5" customHeight="1">
      <c r="G2" s="132"/>
    </row>
    <row r="3" spans="1:7" ht="18.75" customHeight="1">
      <c r="G3" s="133"/>
    </row>
    <row r="4" spans="1:7" ht="34.5" customHeight="1">
      <c r="G4" s="460" t="s">
        <v>354</v>
      </c>
    </row>
    <row r="5" spans="1:7" ht="18.75" customHeight="1">
      <c r="G5" s="133"/>
    </row>
    <row r="6" spans="1:7" ht="34.5" customHeight="1">
      <c r="G6" s="132"/>
    </row>
    <row r="7" spans="1:7" ht="18.75" customHeight="1">
      <c r="G7" s="132"/>
    </row>
    <row r="8" spans="1:7" ht="34.5" customHeight="1">
      <c r="G8" s="132"/>
    </row>
    <row r="9" spans="1:7" ht="18.75" customHeight="1">
      <c r="G9" s="132"/>
    </row>
    <row r="10" spans="1:7" ht="34.5" customHeight="1">
      <c r="A10" s="562" t="s">
        <v>345</v>
      </c>
      <c r="B10" s="562"/>
      <c r="C10" s="562"/>
      <c r="D10" s="562"/>
      <c r="E10" s="562"/>
      <c r="F10" s="134"/>
      <c r="G10" s="132"/>
    </row>
    <row r="11" spans="1:7" ht="18.75" customHeight="1">
      <c r="A11" s="563"/>
      <c r="B11" s="563"/>
      <c r="C11" s="563"/>
      <c r="D11" s="563"/>
      <c r="E11" s="563"/>
      <c r="F11" s="134"/>
      <c r="G11" s="132"/>
    </row>
    <row r="12" spans="1:7" ht="34.5" customHeight="1">
      <c r="A12" s="563"/>
      <c r="B12" s="563"/>
      <c r="C12" s="563"/>
      <c r="D12" s="563"/>
      <c r="E12" s="563"/>
      <c r="F12" s="134"/>
      <c r="G12" s="132"/>
    </row>
    <row r="13" spans="1:7" ht="18.75" customHeight="1">
      <c r="A13" s="564"/>
      <c r="B13" s="564"/>
      <c r="C13" s="564"/>
      <c r="D13" s="564"/>
      <c r="E13" s="564"/>
      <c r="F13" s="134"/>
      <c r="G13" s="132"/>
    </row>
    <row r="14" spans="1:7" ht="34.5" customHeight="1">
      <c r="G14" s="132"/>
    </row>
    <row r="15" spans="1:7" ht="18.75" customHeight="1">
      <c r="G15" s="132"/>
    </row>
    <row r="16" spans="1:7" ht="34.5" customHeight="1">
      <c r="G16" s="132"/>
    </row>
    <row r="17" spans="7:7" ht="18.75" customHeight="1">
      <c r="G17" s="132"/>
    </row>
    <row r="18" spans="7:7" ht="34.5" customHeight="1">
      <c r="G18" s="132"/>
    </row>
    <row r="19" spans="7:7" ht="18.75" customHeight="1">
      <c r="G19" s="132"/>
    </row>
    <row r="20" spans="7:7" ht="34.5" customHeight="1">
      <c r="G20" s="132"/>
    </row>
    <row r="21" spans="7:7" ht="18.75" customHeight="1">
      <c r="G21" s="132"/>
    </row>
    <row r="22" spans="7:7" ht="34.5" customHeight="1">
      <c r="G22" s="132"/>
    </row>
    <row r="23" spans="7:7" ht="18.75" customHeight="1">
      <c r="G23" s="132"/>
    </row>
    <row r="24" spans="7:7" ht="34.5" customHeight="1">
      <c r="G24" s="132"/>
    </row>
    <row r="25" spans="7:7" ht="18.75" customHeight="1">
      <c r="G25" s="132"/>
    </row>
    <row r="26" spans="7:7" ht="34.5" customHeight="1">
      <c r="G26" s="132"/>
    </row>
    <row r="27" spans="7:7" ht="18.75" customHeight="1">
      <c r="G27" s="132"/>
    </row>
    <row r="28" spans="7:7" ht="34.5" customHeight="1">
      <c r="G28" s="132"/>
    </row>
    <row r="29" spans="7:7" ht="18.75" customHeight="1">
      <c r="G29" s="132"/>
    </row>
    <row r="30" spans="7:7" ht="34.5" customHeight="1">
      <c r="G30" s="132"/>
    </row>
  </sheetData>
  <mergeCells count="1">
    <mergeCell ref="A10:E13"/>
  </mergeCells>
  <phoneticPr fontId="1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5"/>
  <sheetViews>
    <sheetView workbookViewId="0">
      <selection activeCell="AA1" sqref="M1:AA1048576"/>
    </sheetView>
  </sheetViews>
  <sheetFormatPr defaultRowHeight="13.5" customHeight="1"/>
  <cols>
    <col min="1" max="5" width="9" style="242" customWidth="1"/>
    <col min="6" max="6" width="2.25" style="242" customWidth="1"/>
    <col min="7" max="11" width="9" style="242" customWidth="1"/>
    <col min="12" max="12" width="2.25" style="250" customWidth="1"/>
    <col min="13" max="13" width="7.375" style="243" hidden="1" customWidth="1"/>
    <col min="14" max="14" width="9" style="243" hidden="1" customWidth="1"/>
    <col min="15" max="15" width="7.625" style="243" hidden="1" customWidth="1"/>
    <col min="16" max="16" width="9" style="243" hidden="1" customWidth="1"/>
    <col min="17" max="17" width="6.75" style="243" hidden="1" customWidth="1"/>
    <col min="18" max="18" width="9" style="243" hidden="1" customWidth="1"/>
    <col min="19" max="19" width="6.125" style="243" hidden="1" customWidth="1"/>
    <col min="20" max="20" width="9" style="243" hidden="1" customWidth="1"/>
    <col min="21" max="21" width="5.25" style="243" hidden="1" customWidth="1"/>
    <col min="22" max="22" width="2.25" style="243" hidden="1" customWidth="1"/>
    <col min="23" max="23" width="7.25" style="243" hidden="1" customWidth="1"/>
    <col min="24" max="25" width="8.75" style="243" hidden="1" customWidth="1"/>
    <col min="26" max="27" width="9" style="243" hidden="1" customWidth="1"/>
    <col min="28" max="16384" width="9" style="242"/>
  </cols>
  <sheetData>
    <row r="1" spans="1:27" ht="24">
      <c r="A1" s="566" t="s">
        <v>223</v>
      </c>
      <c r="B1" s="566"/>
      <c r="C1" s="566"/>
      <c r="D1" s="566"/>
      <c r="E1" s="566"/>
      <c r="F1" s="301"/>
      <c r="G1" s="565" t="s">
        <v>224</v>
      </c>
      <c r="H1" s="565"/>
      <c r="I1" s="565"/>
      <c r="J1" s="565"/>
      <c r="K1" s="565"/>
    </row>
    <row r="2" spans="1:27" ht="21">
      <c r="G2" s="567" t="s">
        <v>243</v>
      </c>
      <c r="H2" s="567"/>
      <c r="I2" s="567"/>
      <c r="J2" s="567"/>
      <c r="K2" s="567"/>
    </row>
    <row r="3" spans="1:27" ht="16.5" customHeight="1"/>
    <row r="4" spans="1:27" ht="13.5" customHeight="1">
      <c r="N4" s="243" t="s">
        <v>21</v>
      </c>
      <c r="P4" s="243" t="s">
        <v>22</v>
      </c>
      <c r="R4" s="251" t="s">
        <v>21</v>
      </c>
      <c r="S4" s="251"/>
      <c r="T4" s="251" t="s">
        <v>22</v>
      </c>
      <c r="U4" s="251"/>
      <c r="X4" s="252" t="s">
        <v>27</v>
      </c>
      <c r="Y4" s="252" t="s">
        <v>28</v>
      </c>
      <c r="Z4" s="243" t="s">
        <v>29</v>
      </c>
      <c r="AA4" s="243" t="s">
        <v>30</v>
      </c>
    </row>
    <row r="5" spans="1:27" ht="13.5" customHeight="1">
      <c r="N5" s="243" t="s">
        <v>23</v>
      </c>
      <c r="O5" s="243" t="s">
        <v>24</v>
      </c>
      <c r="P5" s="243" t="s">
        <v>25</v>
      </c>
      <c r="Q5" s="243" t="s">
        <v>26</v>
      </c>
      <c r="R5" s="251" t="s">
        <v>23</v>
      </c>
      <c r="S5" s="251" t="s">
        <v>24</v>
      </c>
      <c r="T5" s="251" t="s">
        <v>25</v>
      </c>
      <c r="U5" s="251" t="s">
        <v>26</v>
      </c>
      <c r="W5" s="298" t="s">
        <v>732</v>
      </c>
      <c r="X5" s="253">
        <f t="shared" ref="X5:X15" si="0">Z5/10000</f>
        <v>0.93630000000000002</v>
      </c>
      <c r="Y5" s="253">
        <f t="shared" ref="Y5:Y15" si="1">AA5/10000</f>
        <v>4.3966000000000003</v>
      </c>
      <c r="Z5" s="455">
        <v>9363</v>
      </c>
      <c r="AA5" s="455">
        <v>43966</v>
      </c>
    </row>
    <row r="6" spans="1:27" ht="13.5" customHeight="1">
      <c r="M6" s="284" t="s">
        <v>661</v>
      </c>
      <c r="N6" s="254">
        <f t="shared" ref="N6:N14" si="2">R6/1000</f>
        <v>8.1319999999999997</v>
      </c>
      <c r="O6" s="254">
        <v>8.4309999999999992</v>
      </c>
      <c r="P6" s="255">
        <v>1.3560000000000001</v>
      </c>
      <c r="Q6" s="255">
        <v>0.91100000000000003</v>
      </c>
      <c r="R6" s="456">
        <v>8132</v>
      </c>
      <c r="S6" s="456">
        <v>8431</v>
      </c>
      <c r="T6" s="457">
        <v>1322</v>
      </c>
      <c r="U6" s="457">
        <v>931</v>
      </c>
      <c r="W6" s="298" t="s">
        <v>219</v>
      </c>
      <c r="X6" s="253">
        <f t="shared" si="0"/>
        <v>1.3672</v>
      </c>
      <c r="Y6" s="253">
        <f t="shared" si="1"/>
        <v>5.0690999999999997</v>
      </c>
      <c r="Z6" s="455">
        <v>13672</v>
      </c>
      <c r="AA6" s="455">
        <v>50691</v>
      </c>
    </row>
    <row r="7" spans="1:27" ht="13.5" customHeight="1">
      <c r="M7" s="298" t="s">
        <v>222</v>
      </c>
      <c r="N7" s="254">
        <f t="shared" si="2"/>
        <v>8.67</v>
      </c>
      <c r="O7" s="254">
        <v>8.5579999999999998</v>
      </c>
      <c r="P7" s="255">
        <v>1.3540000000000001</v>
      </c>
      <c r="Q7" s="255">
        <v>1.03</v>
      </c>
      <c r="R7" s="456">
        <v>8670</v>
      </c>
      <c r="S7" s="456">
        <v>8558</v>
      </c>
      <c r="T7" s="457">
        <v>1356</v>
      </c>
      <c r="U7" s="457">
        <v>911</v>
      </c>
      <c r="W7" s="298" t="s">
        <v>220</v>
      </c>
      <c r="X7" s="253">
        <f t="shared" si="0"/>
        <v>2.4853000000000001</v>
      </c>
      <c r="Y7" s="253">
        <f t="shared" si="1"/>
        <v>7.5561999999999996</v>
      </c>
      <c r="Z7" s="455">
        <v>24853</v>
      </c>
      <c r="AA7" s="455">
        <v>75562</v>
      </c>
    </row>
    <row r="8" spans="1:27" ht="13.5" customHeight="1">
      <c r="M8" s="298" t="s">
        <v>269</v>
      </c>
      <c r="N8" s="254">
        <f t="shared" si="2"/>
        <v>8.3170000000000002</v>
      </c>
      <c r="O8" s="254">
        <v>8.0350000000000001</v>
      </c>
      <c r="P8" s="255">
        <v>1.3120000000000001</v>
      </c>
      <c r="Q8" s="255">
        <v>0.998</v>
      </c>
      <c r="R8" s="456">
        <v>8317</v>
      </c>
      <c r="S8" s="456">
        <v>8035</v>
      </c>
      <c r="T8" s="457">
        <v>1354</v>
      </c>
      <c r="U8" s="457">
        <v>1030</v>
      </c>
      <c r="W8" s="298" t="s">
        <v>31</v>
      </c>
      <c r="X8" s="253">
        <f t="shared" si="0"/>
        <v>2.9081999999999999</v>
      </c>
      <c r="Y8" s="253">
        <f t="shared" si="1"/>
        <v>8.4189000000000007</v>
      </c>
      <c r="Z8" s="455">
        <v>29082</v>
      </c>
      <c r="AA8" s="455">
        <v>84189</v>
      </c>
    </row>
    <row r="9" spans="1:27" ht="13.5" customHeight="1">
      <c r="M9" s="298" t="s">
        <v>364</v>
      </c>
      <c r="N9" s="254">
        <f t="shared" si="2"/>
        <v>8.9130000000000003</v>
      </c>
      <c r="O9" s="254">
        <v>8.2159999999999993</v>
      </c>
      <c r="P9" s="255">
        <v>1.298</v>
      </c>
      <c r="Q9" s="255">
        <v>1.0609999999999999</v>
      </c>
      <c r="R9" s="456">
        <v>8913</v>
      </c>
      <c r="S9" s="456">
        <v>8216</v>
      </c>
      <c r="T9" s="457">
        <v>1312</v>
      </c>
      <c r="U9" s="457">
        <v>998</v>
      </c>
      <c r="W9" s="298" t="s">
        <v>221</v>
      </c>
      <c r="X9" s="253">
        <f t="shared" si="0"/>
        <v>3.7031000000000001</v>
      </c>
      <c r="Y9" s="253">
        <f t="shared" si="1"/>
        <v>9.4162999999999997</v>
      </c>
      <c r="Z9" s="455">
        <v>37031</v>
      </c>
      <c r="AA9" s="455">
        <v>94163</v>
      </c>
    </row>
    <row r="10" spans="1:27" ht="13.5" customHeight="1">
      <c r="M10" s="298" t="s">
        <v>572</v>
      </c>
      <c r="N10" s="254">
        <f t="shared" si="2"/>
        <v>9.0359999999999996</v>
      </c>
      <c r="O10" s="254">
        <v>8.8249999999999993</v>
      </c>
      <c r="P10" s="255">
        <v>1.266</v>
      </c>
      <c r="Q10" s="255">
        <v>1.0669999999999999</v>
      </c>
      <c r="R10" s="456">
        <v>9036</v>
      </c>
      <c r="S10" s="456">
        <v>8825</v>
      </c>
      <c r="T10" s="457">
        <v>1298</v>
      </c>
      <c r="U10" s="457">
        <v>1061</v>
      </c>
      <c r="W10" s="298" t="s">
        <v>195</v>
      </c>
      <c r="X10" s="253">
        <f>Z10/10000</f>
        <v>4.1201999999999996</v>
      </c>
      <c r="Y10" s="253">
        <f>AA10/10000</f>
        <v>9.8707999999999991</v>
      </c>
      <c r="Z10" s="455">
        <v>41202</v>
      </c>
      <c r="AA10" s="455">
        <v>98708</v>
      </c>
    </row>
    <row r="11" spans="1:27" ht="13.5" customHeight="1">
      <c r="M11" s="298" t="s">
        <v>574</v>
      </c>
      <c r="N11" s="254">
        <f t="shared" si="2"/>
        <v>9.8520000000000003</v>
      </c>
      <c r="O11" s="254">
        <v>9.4359999999999999</v>
      </c>
      <c r="P11" s="255">
        <v>1.2030000000000001</v>
      </c>
      <c r="Q11" s="255">
        <v>1.177</v>
      </c>
      <c r="R11" s="456">
        <v>9852</v>
      </c>
      <c r="S11" s="456">
        <v>9436</v>
      </c>
      <c r="T11" s="457">
        <v>1266</v>
      </c>
      <c r="U11" s="457">
        <v>1067</v>
      </c>
      <c r="W11" s="298" t="s">
        <v>574</v>
      </c>
      <c r="X11" s="253">
        <f>Z11/10000</f>
        <v>5.8216999999999999</v>
      </c>
      <c r="Y11" s="253">
        <f>AA11/10000</f>
        <v>13.1564</v>
      </c>
      <c r="Z11" s="455">
        <v>58217</v>
      </c>
      <c r="AA11" s="455">
        <v>131564</v>
      </c>
    </row>
    <row r="12" spans="1:27" ht="13.5" customHeight="1">
      <c r="M12" s="298" t="s">
        <v>576</v>
      </c>
      <c r="N12" s="254">
        <f t="shared" si="2"/>
        <v>9.9559999999999995</v>
      </c>
      <c r="O12" s="254">
        <v>9.4659999999999993</v>
      </c>
      <c r="P12" s="255">
        <v>1.1259999999999999</v>
      </c>
      <c r="Q12" s="255">
        <v>1.0629999999999999</v>
      </c>
      <c r="R12" s="456">
        <v>9956</v>
      </c>
      <c r="S12" s="456">
        <v>9466</v>
      </c>
      <c r="T12" s="457">
        <v>1203</v>
      </c>
      <c r="U12" s="457">
        <v>1177</v>
      </c>
      <c r="W12" s="298" t="s">
        <v>731</v>
      </c>
      <c r="X12" s="253">
        <v>6.0499000000000001</v>
      </c>
      <c r="Y12" s="253">
        <v>13.2409</v>
      </c>
      <c r="Z12" s="458">
        <v>60499</v>
      </c>
      <c r="AA12" s="458">
        <v>132409</v>
      </c>
    </row>
    <row r="13" spans="1:27" ht="13.5" customHeight="1">
      <c r="M13" s="298" t="s">
        <v>731</v>
      </c>
      <c r="N13" s="254">
        <f t="shared" si="2"/>
        <v>10.393000000000001</v>
      </c>
      <c r="O13" s="254">
        <v>9.9220000000000006</v>
      </c>
      <c r="P13" s="255">
        <v>1.1040000000000001</v>
      </c>
      <c r="Q13" s="255">
        <v>1.0660000000000001</v>
      </c>
      <c r="R13" s="456">
        <v>10393</v>
      </c>
      <c r="S13" s="456">
        <v>9922</v>
      </c>
      <c r="T13" s="457">
        <v>1104</v>
      </c>
      <c r="U13" s="457">
        <v>1066</v>
      </c>
      <c r="W13" s="298" t="s">
        <v>730</v>
      </c>
      <c r="X13" s="253">
        <v>6.1657999999999999</v>
      </c>
      <c r="Y13" s="253">
        <v>13.2943</v>
      </c>
      <c r="Z13" s="458">
        <v>61658</v>
      </c>
      <c r="AA13" s="458">
        <v>132943</v>
      </c>
    </row>
    <row r="14" spans="1:27" ht="13.5" customHeight="1">
      <c r="M14" s="298" t="s">
        <v>730</v>
      </c>
      <c r="N14" s="254">
        <f t="shared" si="2"/>
        <v>11.332000000000001</v>
      </c>
      <c r="O14" s="254">
        <v>10.975</v>
      </c>
      <c r="P14" s="255">
        <v>1.01</v>
      </c>
      <c r="Q14" s="255">
        <v>1.173</v>
      </c>
      <c r="R14" s="456">
        <v>11332</v>
      </c>
      <c r="S14" s="456">
        <v>10975</v>
      </c>
      <c r="T14" s="457">
        <v>1010</v>
      </c>
      <c r="U14" s="457">
        <v>1173</v>
      </c>
      <c r="W14" s="298" t="s">
        <v>756</v>
      </c>
      <c r="X14" s="253">
        <v>6.2582000000000004</v>
      </c>
      <c r="Y14" s="253">
        <v>13.2883</v>
      </c>
      <c r="Z14" s="458">
        <v>62582</v>
      </c>
      <c r="AA14" s="458">
        <v>132883</v>
      </c>
    </row>
    <row r="15" spans="1:27" ht="13.5" customHeight="1">
      <c r="M15" s="298" t="s">
        <v>755</v>
      </c>
      <c r="N15" s="553">
        <f>R15/1000</f>
        <v>11.366</v>
      </c>
      <c r="O15" s="553">
        <f t="shared" ref="O15:Q15" si="3">S15/1000</f>
        <v>10.694000000000001</v>
      </c>
      <c r="P15" s="554">
        <f t="shared" si="3"/>
        <v>0.96799999999999997</v>
      </c>
      <c r="Q15" s="554">
        <f t="shared" si="3"/>
        <v>1.079</v>
      </c>
      <c r="R15" s="551">
        <v>11366</v>
      </c>
      <c r="S15" s="551">
        <v>10694</v>
      </c>
      <c r="T15" s="552">
        <v>968</v>
      </c>
      <c r="U15" s="552">
        <v>1079</v>
      </c>
      <c r="W15" s="298" t="s">
        <v>757</v>
      </c>
      <c r="X15" s="555">
        <f t="shared" si="0"/>
        <v>6.3635999999999999</v>
      </c>
      <c r="Y15" s="555">
        <f t="shared" si="1"/>
        <v>13.3161</v>
      </c>
      <c r="Z15" s="556">
        <v>63636</v>
      </c>
      <c r="AA15" s="556">
        <v>133161</v>
      </c>
    </row>
    <row r="16" spans="1:27" ht="13.5" customHeight="1">
      <c r="M16" s="252"/>
      <c r="N16" s="254"/>
      <c r="O16" s="254"/>
      <c r="P16" s="255"/>
      <c r="Q16" s="255"/>
    </row>
    <row r="24" spans="1:15" ht="27" customHeight="1"/>
    <row r="25" spans="1:15" ht="24">
      <c r="A25" s="565" t="s">
        <v>578</v>
      </c>
      <c r="B25" s="565"/>
      <c r="C25" s="565"/>
      <c r="D25" s="565"/>
      <c r="E25" s="565"/>
      <c r="F25" s="565"/>
      <c r="G25" s="565"/>
      <c r="H25" s="565"/>
      <c r="I25" s="565"/>
      <c r="J25" s="565"/>
      <c r="K25" s="565"/>
    </row>
    <row r="26" spans="1:15" ht="16.5" customHeight="1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1:15" ht="13.5" customHeight="1">
      <c r="N27" s="243" t="s">
        <v>0</v>
      </c>
      <c r="O27" s="243" t="s">
        <v>1</v>
      </c>
    </row>
    <row r="28" spans="1:15" ht="13.5" customHeight="1">
      <c r="M28" s="243" t="s">
        <v>2</v>
      </c>
      <c r="N28" s="459">
        <v>3079</v>
      </c>
      <c r="O28" s="459">
        <v>2933</v>
      </c>
    </row>
    <row r="29" spans="1:15" ht="13.5" customHeight="1">
      <c r="M29" s="243" t="s">
        <v>3</v>
      </c>
      <c r="N29" s="459">
        <v>3264</v>
      </c>
      <c r="O29" s="459">
        <v>3036</v>
      </c>
    </row>
    <row r="30" spans="1:15" ht="13.5" customHeight="1">
      <c r="M30" s="243" t="s">
        <v>4</v>
      </c>
      <c r="N30" s="459">
        <v>3150</v>
      </c>
      <c r="O30" s="459">
        <v>2885</v>
      </c>
    </row>
    <row r="31" spans="1:15" ht="13.5" customHeight="1">
      <c r="M31" s="243" t="s">
        <v>5</v>
      </c>
      <c r="N31" s="459">
        <v>3172</v>
      </c>
      <c r="O31" s="459">
        <v>2859</v>
      </c>
    </row>
    <row r="32" spans="1:15" ht="13.5" customHeight="1">
      <c r="M32" s="243" t="s">
        <v>6</v>
      </c>
      <c r="N32" s="459">
        <v>3798</v>
      </c>
      <c r="O32" s="459">
        <v>3569</v>
      </c>
    </row>
    <row r="33" spans="13:19" ht="13.5" customHeight="1">
      <c r="M33" s="243" t="s">
        <v>7</v>
      </c>
      <c r="N33" s="459">
        <v>4657</v>
      </c>
      <c r="O33" s="459">
        <v>4082</v>
      </c>
    </row>
    <row r="34" spans="13:19" ht="13.5" customHeight="1">
      <c r="M34" s="243" t="s">
        <v>8</v>
      </c>
      <c r="N34" s="459">
        <v>4738</v>
      </c>
      <c r="O34" s="459">
        <v>4616</v>
      </c>
    </row>
    <row r="35" spans="13:19" ht="13.5" customHeight="1">
      <c r="M35" s="243" t="s">
        <v>9</v>
      </c>
      <c r="N35" s="459">
        <v>4923</v>
      </c>
      <c r="O35" s="459">
        <v>4703</v>
      </c>
      <c r="R35" s="227"/>
      <c r="S35" s="227"/>
    </row>
    <row r="36" spans="13:19" ht="13.5" customHeight="1">
      <c r="M36" s="243" t="s">
        <v>10</v>
      </c>
      <c r="N36" s="459">
        <v>5427</v>
      </c>
      <c r="O36" s="459">
        <v>5156</v>
      </c>
      <c r="R36" s="257"/>
      <c r="S36" s="257"/>
    </row>
    <row r="37" spans="13:19" ht="13.5" customHeight="1">
      <c r="M37" s="243" t="s">
        <v>11</v>
      </c>
      <c r="N37" s="459">
        <v>4492</v>
      </c>
      <c r="O37" s="459">
        <v>4210</v>
      </c>
      <c r="R37" s="258"/>
      <c r="S37" s="258"/>
    </row>
    <row r="38" spans="13:19" ht="13.5" customHeight="1">
      <c r="M38" s="243" t="s">
        <v>12</v>
      </c>
      <c r="N38" s="459">
        <v>3859</v>
      </c>
      <c r="O38" s="459">
        <v>3637</v>
      </c>
      <c r="R38" s="258"/>
      <c r="S38" s="258"/>
    </row>
    <row r="39" spans="13:19" ht="13.5" customHeight="1">
      <c r="M39" s="243" t="s">
        <v>13</v>
      </c>
      <c r="N39" s="459">
        <v>3704</v>
      </c>
      <c r="O39" s="459">
        <v>3629</v>
      </c>
      <c r="R39" s="258"/>
      <c r="S39" s="258"/>
    </row>
    <row r="40" spans="13:19" ht="13.5" customHeight="1">
      <c r="M40" s="243" t="s">
        <v>14</v>
      </c>
      <c r="N40" s="459">
        <v>4394</v>
      </c>
      <c r="O40" s="459">
        <v>4181</v>
      </c>
      <c r="R40" s="258"/>
      <c r="S40" s="258"/>
    </row>
    <row r="41" spans="13:19" ht="13.5" customHeight="1">
      <c r="M41" s="243" t="s">
        <v>15</v>
      </c>
      <c r="N41" s="459">
        <v>4491</v>
      </c>
      <c r="O41" s="459">
        <v>4423</v>
      </c>
      <c r="R41" s="258"/>
      <c r="S41" s="258"/>
    </row>
    <row r="42" spans="13:19" ht="13.5" customHeight="1">
      <c r="M42" s="243" t="s">
        <v>16</v>
      </c>
      <c r="N42" s="459">
        <v>3113</v>
      </c>
      <c r="O42" s="459">
        <v>3216</v>
      </c>
      <c r="R42" s="258"/>
      <c r="S42" s="258"/>
    </row>
    <row r="43" spans="13:19" ht="13.5" customHeight="1">
      <c r="M43" s="243" t="s">
        <v>17</v>
      </c>
      <c r="N43" s="459">
        <v>2199</v>
      </c>
      <c r="O43" s="459">
        <v>2646</v>
      </c>
      <c r="R43" s="258"/>
      <c r="S43" s="258"/>
    </row>
    <row r="44" spans="13:19" ht="13.5" customHeight="1">
      <c r="M44" s="243" t="s">
        <v>18</v>
      </c>
      <c r="N44" s="459">
        <v>1453</v>
      </c>
      <c r="O44" s="459">
        <v>2127</v>
      </c>
      <c r="R44" s="258"/>
      <c r="S44" s="258"/>
    </row>
    <row r="45" spans="13:19" ht="13.5" customHeight="1">
      <c r="M45" s="243" t="s">
        <v>19</v>
      </c>
      <c r="N45" s="459">
        <v>820</v>
      </c>
      <c r="O45" s="459">
        <v>1694</v>
      </c>
      <c r="R45" s="258"/>
      <c r="S45" s="258"/>
    </row>
    <row r="46" spans="13:19" ht="13.5" customHeight="1">
      <c r="M46" s="243" t="s">
        <v>20</v>
      </c>
      <c r="N46" s="459">
        <v>285</v>
      </c>
      <c r="O46" s="459">
        <v>1064</v>
      </c>
      <c r="R46" s="258"/>
      <c r="S46" s="258"/>
    </row>
    <row r="47" spans="13:19" ht="13.5" customHeight="1">
      <c r="R47" s="258"/>
      <c r="S47" s="258"/>
    </row>
    <row r="48" spans="13:19" ht="13.5" customHeight="1">
      <c r="R48" s="258"/>
      <c r="S48" s="258"/>
    </row>
    <row r="49" spans="18:19" ht="13.5" customHeight="1">
      <c r="R49" s="258"/>
      <c r="S49" s="258"/>
    </row>
    <row r="50" spans="18:19" ht="13.5" customHeight="1">
      <c r="R50" s="258"/>
      <c r="S50" s="258"/>
    </row>
    <row r="51" spans="18:19" ht="13.5" customHeight="1">
      <c r="R51" s="258"/>
      <c r="S51" s="258"/>
    </row>
    <row r="52" spans="18:19" ht="13.5" customHeight="1">
      <c r="R52" s="258"/>
      <c r="S52" s="258"/>
    </row>
    <row r="53" spans="18:19" ht="13.5" customHeight="1">
      <c r="R53" s="258"/>
      <c r="S53" s="258"/>
    </row>
    <row r="54" spans="18:19" ht="13.5" customHeight="1">
      <c r="R54" s="258"/>
      <c r="S54" s="258"/>
    </row>
    <row r="55" spans="18:19" ht="13.5" customHeight="1">
      <c r="R55" s="258"/>
      <c r="S55" s="258"/>
    </row>
  </sheetData>
  <mergeCells count="4">
    <mergeCell ref="A25:K25"/>
    <mergeCell ref="A1:E1"/>
    <mergeCell ref="G1:K1"/>
    <mergeCell ref="G2:K2"/>
  </mergeCells>
  <phoneticPr fontId="5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zoomScaleNormal="100" workbookViewId="0">
      <selection activeCell="I42" sqref="I42"/>
    </sheetView>
  </sheetViews>
  <sheetFormatPr defaultRowHeight="14.25"/>
  <cols>
    <col min="1" max="4" width="9" style="73" customWidth="1"/>
    <col min="5" max="5" width="15" style="73" customWidth="1"/>
    <col min="6" max="16384" width="9" style="73"/>
  </cols>
  <sheetData>
    <row r="1" spans="1:9" ht="24">
      <c r="A1" s="569" t="s">
        <v>199</v>
      </c>
      <c r="B1" s="569"/>
      <c r="C1" s="569"/>
      <c r="D1" s="569"/>
      <c r="E1" s="569"/>
      <c r="F1" s="569"/>
      <c r="G1" s="569"/>
      <c r="H1" s="569"/>
      <c r="I1" s="569"/>
    </row>
    <row r="2" spans="1:9" s="131" customFormat="1" ht="16.5" customHeight="1">
      <c r="A2" s="568" t="s">
        <v>619</v>
      </c>
      <c r="B2" s="568"/>
      <c r="C2" s="568"/>
      <c r="D2" s="568"/>
      <c r="E2" s="568"/>
      <c r="F2" s="568"/>
      <c r="G2" s="568"/>
      <c r="H2" s="568"/>
      <c r="I2" s="568"/>
    </row>
    <row r="3" spans="1:9">
      <c r="A3" s="74"/>
      <c r="B3" s="74"/>
      <c r="C3" s="74"/>
      <c r="D3" s="74"/>
      <c r="E3" s="74"/>
      <c r="F3" s="24"/>
      <c r="G3" s="24"/>
      <c r="H3" s="24"/>
      <c r="I3" s="24"/>
    </row>
    <row r="4" spans="1:9">
      <c r="F4" s="75"/>
      <c r="G4" s="75"/>
      <c r="H4" s="75"/>
      <c r="I4" s="75"/>
    </row>
    <row r="5" spans="1:9">
      <c r="F5" s="75"/>
      <c r="G5" s="75"/>
      <c r="H5" s="75"/>
      <c r="I5" s="75"/>
    </row>
    <row r="6" spans="1:9">
      <c r="F6" s="75"/>
      <c r="G6" s="75"/>
      <c r="H6" s="75"/>
      <c r="I6" s="75"/>
    </row>
    <row r="7" spans="1:9">
      <c r="F7" s="75"/>
      <c r="G7" s="75"/>
      <c r="H7" s="75"/>
      <c r="I7" s="75"/>
    </row>
    <row r="8" spans="1:9">
      <c r="F8" s="75"/>
      <c r="G8" s="75"/>
      <c r="H8" s="75"/>
      <c r="I8" s="75"/>
    </row>
    <row r="9" spans="1:9">
      <c r="F9" s="75"/>
      <c r="G9" s="75"/>
      <c r="H9" s="75"/>
      <c r="I9" s="75"/>
    </row>
    <row r="10" spans="1:9">
      <c r="F10" s="75"/>
      <c r="G10" s="24"/>
      <c r="H10" s="24"/>
      <c r="I10" s="75"/>
    </row>
    <row r="11" spans="1:9">
      <c r="F11" s="75"/>
      <c r="G11" s="75"/>
      <c r="H11" s="75"/>
      <c r="I11" s="75"/>
    </row>
    <row r="12" spans="1:9">
      <c r="F12" s="75"/>
      <c r="G12" s="25"/>
      <c r="H12" s="25"/>
      <c r="I12" s="75"/>
    </row>
  </sheetData>
  <mergeCells count="2">
    <mergeCell ref="A2:I2"/>
    <mergeCell ref="A1:I1"/>
  </mergeCells>
  <phoneticPr fontId="5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AB72"/>
  <sheetViews>
    <sheetView view="pageBreakPreview" zoomScale="85" zoomScaleNormal="100" zoomScaleSheetLayoutView="85" workbookViewId="0">
      <selection sqref="A1:L1"/>
    </sheetView>
  </sheetViews>
  <sheetFormatPr defaultRowHeight="13.5"/>
  <cols>
    <col min="1" max="1" width="3.125" style="398" customWidth="1"/>
    <col min="2" max="2" width="7.625" style="398" customWidth="1"/>
    <col min="3" max="6" width="8.875" style="398" customWidth="1"/>
    <col min="7" max="7" width="3.125" style="398" customWidth="1"/>
    <col min="8" max="8" width="7.5" style="398" customWidth="1"/>
    <col min="9" max="11" width="8.875" style="398" customWidth="1"/>
    <col min="12" max="12" width="8.25" style="398" customWidth="1"/>
    <col min="13" max="13" width="9" style="398"/>
    <col min="14" max="14" width="9" style="398" customWidth="1"/>
    <col min="15" max="15" width="9.875" style="398" customWidth="1"/>
    <col min="16" max="17" width="9.125" style="398" customWidth="1"/>
    <col min="18" max="18" width="11" style="398" customWidth="1"/>
    <col min="19" max="19" width="11" style="454" customWidth="1"/>
    <col min="20" max="20" width="9" style="398" customWidth="1"/>
    <col min="21" max="16384" width="9" style="398"/>
  </cols>
  <sheetData>
    <row r="1" spans="1:28" ht="28.5" customHeight="1">
      <c r="A1" s="571" t="s">
        <v>700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O1" s="399"/>
      <c r="P1" s="399" t="s">
        <v>695</v>
      </c>
      <c r="Q1" s="399" t="s">
        <v>699</v>
      </c>
      <c r="R1" s="399" t="s">
        <v>698</v>
      </c>
      <c r="S1" s="400" t="s">
        <v>697</v>
      </c>
      <c r="T1" s="570"/>
      <c r="U1" s="570"/>
      <c r="V1" s="570"/>
      <c r="W1" s="570"/>
      <c r="X1" s="570"/>
      <c r="Y1" s="570"/>
      <c r="Z1" s="570"/>
      <c r="AA1" s="570"/>
      <c r="AB1" s="570"/>
    </row>
    <row r="2" spans="1:28" ht="28.5" customHeight="1">
      <c r="C2" s="401"/>
      <c r="D2" s="401"/>
      <c r="E2" s="401"/>
      <c r="F2" s="401"/>
      <c r="G2" s="401"/>
      <c r="H2" s="401"/>
      <c r="I2" s="401"/>
      <c r="J2" s="401"/>
      <c r="O2" s="399"/>
      <c r="P2" s="399"/>
      <c r="Q2" s="399"/>
      <c r="R2" s="399"/>
      <c r="S2" s="400"/>
    </row>
    <row r="3" spans="1:28" ht="28.5" customHeight="1">
      <c r="C3" s="401"/>
      <c r="D3" s="401"/>
      <c r="E3" s="401"/>
      <c r="F3" s="401"/>
      <c r="G3" s="401"/>
      <c r="H3" s="401"/>
      <c r="I3" s="401"/>
      <c r="J3" s="401"/>
      <c r="O3" s="399"/>
      <c r="P3" s="399"/>
      <c r="Q3" s="399"/>
      <c r="R3" s="399"/>
      <c r="S3" s="400"/>
    </row>
    <row r="4" spans="1:28" ht="28.5" customHeight="1">
      <c r="C4" s="401"/>
      <c r="D4" s="401"/>
      <c r="E4" s="401"/>
      <c r="F4" s="401"/>
      <c r="G4" s="401"/>
      <c r="H4" s="401"/>
      <c r="I4" s="401"/>
      <c r="J4" s="401"/>
      <c r="O4" s="399"/>
      <c r="P4" s="399"/>
      <c r="Q4" s="399"/>
      <c r="R4" s="399"/>
      <c r="S4" s="400"/>
    </row>
    <row r="5" spans="1:28" ht="28.5" customHeight="1">
      <c r="C5" s="401"/>
      <c r="D5" s="401"/>
      <c r="E5" s="401"/>
      <c r="F5" s="401"/>
      <c r="G5" s="401"/>
      <c r="H5" s="401"/>
      <c r="I5" s="401"/>
      <c r="J5" s="401"/>
      <c r="O5" s="399"/>
      <c r="P5" s="399"/>
      <c r="Q5" s="399"/>
      <c r="R5" s="399"/>
      <c r="S5" s="400"/>
    </row>
    <row r="6" spans="1:28" ht="28.5" customHeight="1">
      <c r="C6" s="401"/>
      <c r="D6" s="401"/>
      <c r="E6" s="401"/>
      <c r="F6" s="401"/>
      <c r="G6" s="401"/>
      <c r="H6" s="401"/>
      <c r="I6" s="401"/>
      <c r="J6" s="401"/>
      <c r="O6" s="399"/>
      <c r="P6" s="399"/>
      <c r="Q6" s="399"/>
      <c r="R6" s="399"/>
      <c r="S6" s="400"/>
    </row>
    <row r="7" spans="1:28" ht="28.5" customHeight="1">
      <c r="C7" s="401"/>
      <c r="D7" s="401"/>
      <c r="E7" s="401"/>
      <c r="F7" s="401"/>
      <c r="G7" s="401"/>
      <c r="H7" s="401"/>
      <c r="I7" s="401"/>
      <c r="J7" s="401"/>
      <c r="O7" s="399"/>
      <c r="P7" s="399"/>
      <c r="Q7" s="399"/>
      <c r="R7" s="399"/>
      <c r="S7" s="400"/>
    </row>
    <row r="8" spans="1:28" ht="28.5" customHeight="1">
      <c r="C8" s="401"/>
      <c r="D8" s="401"/>
      <c r="E8" s="401"/>
      <c r="F8" s="401"/>
      <c r="G8" s="401"/>
      <c r="H8" s="401"/>
      <c r="I8" s="401"/>
      <c r="J8" s="401"/>
      <c r="O8" s="399"/>
      <c r="P8" s="399"/>
      <c r="Q8" s="399"/>
      <c r="R8" s="399"/>
      <c r="S8" s="400"/>
    </row>
    <row r="9" spans="1:28" ht="28.5" customHeight="1">
      <c r="C9" s="401"/>
      <c r="D9" s="401"/>
      <c r="E9" s="401"/>
      <c r="F9" s="401"/>
      <c r="G9" s="401"/>
      <c r="H9" s="401"/>
      <c r="I9" s="401"/>
      <c r="J9" s="401"/>
      <c r="O9" s="399"/>
      <c r="P9" s="399"/>
      <c r="Q9" s="399"/>
      <c r="R9" s="399"/>
      <c r="S9" s="400"/>
    </row>
    <row r="10" spans="1:28" ht="28.5" customHeight="1">
      <c r="C10" s="401"/>
      <c r="D10" s="401"/>
      <c r="E10" s="401"/>
      <c r="F10" s="401"/>
      <c r="G10" s="401"/>
      <c r="H10" s="401"/>
      <c r="I10" s="401"/>
      <c r="J10" s="401"/>
      <c r="O10" s="399"/>
      <c r="P10" s="399"/>
      <c r="Q10" s="399"/>
      <c r="R10" s="399"/>
      <c r="S10" s="400"/>
    </row>
    <row r="11" spans="1:28" ht="28.5" customHeight="1">
      <c r="C11" s="401"/>
      <c r="D11" s="401"/>
      <c r="E11" s="401"/>
      <c r="F11" s="401"/>
      <c r="G11" s="401"/>
      <c r="H11" s="401"/>
      <c r="I11" s="401"/>
      <c r="J11" s="401"/>
      <c r="O11" s="399"/>
      <c r="P11" s="399"/>
      <c r="Q11" s="399"/>
      <c r="R11" s="399"/>
      <c r="S11" s="400"/>
    </row>
    <row r="12" spans="1:28" ht="28.5" customHeight="1">
      <c r="C12" s="401"/>
      <c r="D12" s="401"/>
      <c r="E12" s="401"/>
      <c r="F12" s="401"/>
      <c r="G12" s="401"/>
      <c r="H12" s="401"/>
      <c r="I12" s="401"/>
      <c r="J12" s="401"/>
      <c r="O12" s="399"/>
      <c r="P12" s="399"/>
      <c r="Q12" s="399"/>
      <c r="R12" s="399"/>
      <c r="S12" s="400"/>
    </row>
    <row r="13" spans="1:28" ht="28.5" customHeight="1">
      <c r="C13" s="401"/>
      <c r="D13" s="401"/>
      <c r="E13" s="401"/>
      <c r="F13" s="401"/>
      <c r="G13" s="401"/>
      <c r="H13" s="401"/>
      <c r="I13" s="401"/>
      <c r="J13" s="401"/>
      <c r="O13" s="399"/>
      <c r="P13" s="399"/>
      <c r="Q13" s="399"/>
      <c r="R13" s="399"/>
      <c r="S13" s="400"/>
    </row>
    <row r="14" spans="1:28" ht="21.75" customHeight="1">
      <c r="C14" s="401"/>
      <c r="D14" s="401"/>
      <c r="E14" s="401"/>
      <c r="F14" s="401"/>
      <c r="G14" s="401"/>
      <c r="H14" s="401"/>
      <c r="I14" s="401"/>
      <c r="J14" s="401"/>
      <c r="O14" s="399"/>
      <c r="P14" s="399"/>
      <c r="Q14" s="399"/>
      <c r="R14" s="399"/>
      <c r="S14" s="400"/>
    </row>
    <row r="15" spans="1:28" ht="5.25" customHeight="1">
      <c r="C15" s="401"/>
      <c r="D15" s="401"/>
      <c r="E15" s="401"/>
      <c r="F15" s="401"/>
      <c r="G15" s="401"/>
      <c r="H15" s="401"/>
      <c r="I15" s="401"/>
      <c r="J15" s="401"/>
      <c r="O15" s="399"/>
      <c r="P15" s="399"/>
      <c r="Q15" s="399"/>
      <c r="R15" s="399"/>
      <c r="S15" s="400"/>
    </row>
    <row r="16" spans="1:28" s="402" customFormat="1" ht="16.5" customHeight="1">
      <c r="A16" s="572" t="s">
        <v>696</v>
      </c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O16" s="399"/>
      <c r="P16" s="399"/>
      <c r="Q16" s="399"/>
      <c r="R16" s="399"/>
      <c r="S16" s="400"/>
      <c r="T16" s="398"/>
    </row>
    <row r="17" spans="1:20" ht="16.5" customHeight="1">
      <c r="A17" s="403"/>
      <c r="B17" s="404" t="s">
        <v>691</v>
      </c>
      <c r="C17" s="404" t="s">
        <v>695</v>
      </c>
      <c r="D17" s="404" t="s">
        <v>694</v>
      </c>
      <c r="E17" s="404" t="s">
        <v>693</v>
      </c>
      <c r="F17" s="405" t="s">
        <v>692</v>
      </c>
      <c r="G17" s="406"/>
      <c r="H17" s="404" t="s">
        <v>691</v>
      </c>
      <c r="I17" s="404" t="s">
        <v>690</v>
      </c>
      <c r="J17" s="404" t="s">
        <v>689</v>
      </c>
      <c r="K17" s="404" t="s">
        <v>688</v>
      </c>
      <c r="L17" s="407" t="s">
        <v>687</v>
      </c>
      <c r="O17" s="408"/>
      <c r="P17" s="408" t="s">
        <v>702</v>
      </c>
      <c r="Q17" s="408" t="s">
        <v>589</v>
      </c>
      <c r="R17" s="408" t="s">
        <v>703</v>
      </c>
      <c r="S17" s="409" t="s">
        <v>705</v>
      </c>
      <c r="T17" s="409" t="s">
        <v>704</v>
      </c>
    </row>
    <row r="18" spans="1:20" ht="16.5" customHeight="1">
      <c r="A18" s="410">
        <v>1</v>
      </c>
      <c r="B18" s="411" t="s">
        <v>113</v>
      </c>
      <c r="C18" s="412">
        <v>174373</v>
      </c>
      <c r="D18" s="412">
        <v>163984</v>
      </c>
      <c r="E18" s="412">
        <v>10389</v>
      </c>
      <c r="F18" s="413">
        <v>6.34</v>
      </c>
      <c r="G18" s="414">
        <v>29</v>
      </c>
      <c r="H18" s="411" t="s">
        <v>108</v>
      </c>
      <c r="I18" s="412">
        <v>86033</v>
      </c>
      <c r="J18" s="412">
        <v>89168</v>
      </c>
      <c r="K18" s="412">
        <v>-3135</v>
      </c>
      <c r="L18" s="415">
        <v>-3.5199999999999996</v>
      </c>
      <c r="O18" s="416" t="s">
        <v>113</v>
      </c>
      <c r="P18" s="417">
        <v>174373</v>
      </c>
      <c r="Q18" s="417">
        <v>163984</v>
      </c>
      <c r="R18" s="417">
        <v>10389</v>
      </c>
      <c r="S18" s="418">
        <f>ROUNDUP(T18,2)</f>
        <v>6.34</v>
      </c>
      <c r="T18" s="418">
        <v>6.3353741829999999</v>
      </c>
    </row>
    <row r="19" spans="1:20" ht="14.25" customHeight="1">
      <c r="A19" s="419">
        <v>2</v>
      </c>
      <c r="B19" s="411" t="s">
        <v>103</v>
      </c>
      <c r="C19" s="412">
        <v>92670</v>
      </c>
      <c r="D19" s="412">
        <v>88176</v>
      </c>
      <c r="E19" s="412">
        <v>4494</v>
      </c>
      <c r="F19" s="413">
        <v>5.0999999999999996</v>
      </c>
      <c r="G19" s="414">
        <v>30</v>
      </c>
      <c r="H19" s="411" t="s">
        <v>121</v>
      </c>
      <c r="I19" s="412">
        <v>89688</v>
      </c>
      <c r="J19" s="412">
        <v>93015</v>
      </c>
      <c r="K19" s="412">
        <v>-3327</v>
      </c>
      <c r="L19" s="415">
        <v>-3.5799999999999996</v>
      </c>
      <c r="O19" s="420" t="s">
        <v>103</v>
      </c>
      <c r="P19" s="421">
        <v>92670</v>
      </c>
      <c r="Q19" s="421">
        <v>88176</v>
      </c>
      <c r="R19" s="421">
        <v>4494</v>
      </c>
      <c r="S19" s="422">
        <f t="shared" ref="S19:S71" si="0">ROUNDUP(T19,2)</f>
        <v>5.0999999999999996</v>
      </c>
      <c r="T19" s="422">
        <v>5.0966249320000001</v>
      </c>
    </row>
    <row r="20" spans="1:20" ht="14.25" customHeight="1">
      <c r="A20" s="419">
        <v>3</v>
      </c>
      <c r="B20" s="411" t="s">
        <v>124</v>
      </c>
      <c r="C20" s="412">
        <v>134141</v>
      </c>
      <c r="D20" s="412">
        <v>129312</v>
      </c>
      <c r="E20" s="412">
        <v>4829</v>
      </c>
      <c r="F20" s="413">
        <v>3.7399999999999998</v>
      </c>
      <c r="G20" s="414">
        <v>31</v>
      </c>
      <c r="H20" s="411" t="s">
        <v>118</v>
      </c>
      <c r="I20" s="412">
        <v>66586</v>
      </c>
      <c r="J20" s="412">
        <v>69058</v>
      </c>
      <c r="K20" s="412">
        <v>-2472</v>
      </c>
      <c r="L20" s="415">
        <v>-3.5799999999999996</v>
      </c>
      <c r="O20" s="423" t="s">
        <v>124</v>
      </c>
      <c r="P20" s="424">
        <v>134141</v>
      </c>
      <c r="Q20" s="424">
        <v>129312</v>
      </c>
      <c r="R20" s="424">
        <v>4829</v>
      </c>
      <c r="S20" s="425">
        <f t="shared" si="0"/>
        <v>3.7399999999999998</v>
      </c>
      <c r="T20" s="425">
        <v>3.7343788670000002</v>
      </c>
    </row>
    <row r="21" spans="1:20" ht="14.25" customHeight="1">
      <c r="A21" s="419">
        <v>4</v>
      </c>
      <c r="B21" s="411" t="s">
        <v>105</v>
      </c>
      <c r="C21" s="412">
        <v>89245</v>
      </c>
      <c r="D21" s="412">
        <v>86726</v>
      </c>
      <c r="E21" s="412">
        <v>2519</v>
      </c>
      <c r="F21" s="413">
        <v>2.9099999999999997</v>
      </c>
      <c r="G21" s="414">
        <v>32</v>
      </c>
      <c r="H21" s="411" t="s">
        <v>678</v>
      </c>
      <c r="I21" s="412">
        <v>23762</v>
      </c>
      <c r="J21" s="412">
        <v>24675</v>
      </c>
      <c r="K21" s="412">
        <v>-913</v>
      </c>
      <c r="L21" s="415">
        <v>-3.71</v>
      </c>
      <c r="O21" s="426" t="s">
        <v>105</v>
      </c>
      <c r="P21" s="427">
        <v>89245</v>
      </c>
      <c r="Q21" s="427">
        <v>86726</v>
      </c>
      <c r="R21" s="427">
        <v>2519</v>
      </c>
      <c r="S21" s="428">
        <f t="shared" si="0"/>
        <v>2.9099999999999997</v>
      </c>
      <c r="T21" s="428">
        <v>2.9045499619999999</v>
      </c>
    </row>
    <row r="22" spans="1:20" ht="14.25" customHeight="1">
      <c r="A22" s="419">
        <v>5</v>
      </c>
      <c r="B22" s="411" t="s">
        <v>116</v>
      </c>
      <c r="C22" s="412">
        <v>413954</v>
      </c>
      <c r="D22" s="412">
        <v>404012</v>
      </c>
      <c r="E22" s="412">
        <v>9942</v>
      </c>
      <c r="F22" s="413">
        <v>2.4699999999999998</v>
      </c>
      <c r="G22" s="414">
        <v>33</v>
      </c>
      <c r="H22" s="411" t="s">
        <v>125</v>
      </c>
      <c r="I22" s="412">
        <v>47464</v>
      </c>
      <c r="J22" s="412">
        <v>49290</v>
      </c>
      <c r="K22" s="412">
        <v>-1826</v>
      </c>
      <c r="L22" s="415">
        <v>-3.71</v>
      </c>
      <c r="O22" s="420" t="s">
        <v>116</v>
      </c>
      <c r="P22" s="421">
        <v>413954</v>
      </c>
      <c r="Q22" s="421">
        <v>404012</v>
      </c>
      <c r="R22" s="421">
        <v>9942</v>
      </c>
      <c r="S22" s="422">
        <f t="shared" si="0"/>
        <v>2.4699999999999998</v>
      </c>
      <c r="T22" s="422">
        <v>2.4608179959999998</v>
      </c>
    </row>
    <row r="23" spans="1:20" ht="14.25" customHeight="1">
      <c r="A23" s="419">
        <v>6</v>
      </c>
      <c r="B23" s="411" t="s">
        <v>126</v>
      </c>
      <c r="C23" s="412">
        <v>622890</v>
      </c>
      <c r="D23" s="412">
        <v>609040</v>
      </c>
      <c r="E23" s="412">
        <v>13850</v>
      </c>
      <c r="F23" s="413">
        <v>2.2799999999999998</v>
      </c>
      <c r="G23" s="414">
        <v>34</v>
      </c>
      <c r="H23" s="411" t="s">
        <v>677</v>
      </c>
      <c r="I23" s="412">
        <v>6133</v>
      </c>
      <c r="J23" s="412">
        <v>6454</v>
      </c>
      <c r="K23" s="412">
        <v>-321</v>
      </c>
      <c r="L23" s="415">
        <v>-4.9799999999999995</v>
      </c>
      <c r="O23" s="423" t="s">
        <v>126</v>
      </c>
      <c r="P23" s="424">
        <v>622890</v>
      </c>
      <c r="Q23" s="424">
        <v>609040</v>
      </c>
      <c r="R23" s="424">
        <v>13850</v>
      </c>
      <c r="S23" s="425">
        <f t="shared" si="0"/>
        <v>2.2799999999999998</v>
      </c>
      <c r="T23" s="425">
        <v>2.2740706689999999</v>
      </c>
    </row>
    <row r="24" spans="1:20" ht="14.25" customHeight="1">
      <c r="A24" s="419">
        <v>7</v>
      </c>
      <c r="B24" s="411" t="s">
        <v>230</v>
      </c>
      <c r="C24" s="412">
        <v>61674</v>
      </c>
      <c r="D24" s="412">
        <v>60345</v>
      </c>
      <c r="E24" s="412">
        <v>1329</v>
      </c>
      <c r="F24" s="413">
        <v>2.21</v>
      </c>
      <c r="G24" s="414">
        <v>35</v>
      </c>
      <c r="H24" s="411" t="s">
        <v>110</v>
      </c>
      <c r="I24" s="412">
        <v>33932</v>
      </c>
      <c r="J24" s="412">
        <v>35766</v>
      </c>
      <c r="K24" s="412">
        <v>-1834</v>
      </c>
      <c r="L24" s="415">
        <v>-5.13</v>
      </c>
      <c r="O24" s="423" t="s">
        <v>230</v>
      </c>
      <c r="P24" s="424">
        <v>61674</v>
      </c>
      <c r="Q24" s="424">
        <v>60345</v>
      </c>
      <c r="R24" s="424">
        <v>1329</v>
      </c>
      <c r="S24" s="425">
        <f t="shared" si="0"/>
        <v>2.21</v>
      </c>
      <c r="T24" s="425">
        <v>2.202336565</v>
      </c>
    </row>
    <row r="25" spans="1:20" ht="14.25" customHeight="1">
      <c r="A25" s="419">
        <v>8</v>
      </c>
      <c r="B25" s="411" t="s">
        <v>117</v>
      </c>
      <c r="C25" s="412">
        <v>167909</v>
      </c>
      <c r="D25" s="412">
        <v>164530</v>
      </c>
      <c r="E25" s="412">
        <v>3379</v>
      </c>
      <c r="F25" s="413">
        <v>2.0599999999999996</v>
      </c>
      <c r="G25" s="414">
        <v>36</v>
      </c>
      <c r="H25" s="411" t="s">
        <v>107</v>
      </c>
      <c r="I25" s="412">
        <v>45601</v>
      </c>
      <c r="J25" s="412">
        <v>48073</v>
      </c>
      <c r="K25" s="412">
        <v>-2472</v>
      </c>
      <c r="L25" s="415">
        <v>-5.1499999999999995</v>
      </c>
      <c r="O25" s="423" t="s">
        <v>117</v>
      </c>
      <c r="P25" s="424">
        <v>167909</v>
      </c>
      <c r="Q25" s="424">
        <v>164530</v>
      </c>
      <c r="R25" s="424">
        <v>3379</v>
      </c>
      <c r="S25" s="425">
        <f t="shared" si="0"/>
        <v>2.0599999999999996</v>
      </c>
      <c r="T25" s="425">
        <v>2.0537288029999998</v>
      </c>
    </row>
    <row r="26" spans="1:20" ht="14.25" customHeight="1">
      <c r="A26" s="419">
        <v>9</v>
      </c>
      <c r="B26" s="411" t="s">
        <v>112</v>
      </c>
      <c r="C26" s="412">
        <v>193152</v>
      </c>
      <c r="D26" s="412">
        <v>189781</v>
      </c>
      <c r="E26" s="412">
        <v>3371</v>
      </c>
      <c r="F26" s="413">
        <v>1.78</v>
      </c>
      <c r="G26" s="414">
        <v>37</v>
      </c>
      <c r="H26" s="411" t="s">
        <v>676</v>
      </c>
      <c r="I26" s="412">
        <v>7315</v>
      </c>
      <c r="J26" s="412">
        <v>7738</v>
      </c>
      <c r="K26" s="412">
        <v>-423</v>
      </c>
      <c r="L26" s="415">
        <v>-5.47</v>
      </c>
      <c r="O26" s="423" t="s">
        <v>112</v>
      </c>
      <c r="P26" s="424">
        <v>193152</v>
      </c>
      <c r="Q26" s="424">
        <v>189781</v>
      </c>
      <c r="R26" s="424">
        <v>3371</v>
      </c>
      <c r="S26" s="425">
        <f t="shared" si="0"/>
        <v>1.78</v>
      </c>
      <c r="T26" s="425">
        <v>1.776257897</v>
      </c>
    </row>
    <row r="27" spans="1:20" ht="14.25" customHeight="1">
      <c r="A27" s="429">
        <v>10</v>
      </c>
      <c r="B27" s="291" t="s">
        <v>120</v>
      </c>
      <c r="C27" s="430">
        <v>131190</v>
      </c>
      <c r="D27" s="430">
        <v>128933</v>
      </c>
      <c r="E27" s="430">
        <v>2257</v>
      </c>
      <c r="F27" s="431">
        <v>1.76</v>
      </c>
      <c r="G27" s="414">
        <v>38</v>
      </c>
      <c r="H27" s="411" t="s">
        <v>97</v>
      </c>
      <c r="I27" s="412">
        <v>38594</v>
      </c>
      <c r="J27" s="412">
        <v>40962</v>
      </c>
      <c r="K27" s="412">
        <v>-2368</v>
      </c>
      <c r="L27" s="415">
        <v>-5.79</v>
      </c>
      <c r="O27" s="432" t="s">
        <v>120</v>
      </c>
      <c r="P27" s="433">
        <v>131190</v>
      </c>
      <c r="Q27" s="433">
        <v>128933</v>
      </c>
      <c r="R27" s="433">
        <v>2257</v>
      </c>
      <c r="S27" s="434">
        <f t="shared" si="0"/>
        <v>1.76</v>
      </c>
      <c r="T27" s="434">
        <v>1.7505215890000001</v>
      </c>
    </row>
    <row r="28" spans="1:20" ht="14.25" customHeight="1">
      <c r="A28" s="419">
        <v>11</v>
      </c>
      <c r="B28" s="411" t="s">
        <v>127</v>
      </c>
      <c r="C28" s="412">
        <v>481732</v>
      </c>
      <c r="D28" s="412">
        <v>473919</v>
      </c>
      <c r="E28" s="412">
        <v>7813</v>
      </c>
      <c r="F28" s="413">
        <v>1.65</v>
      </c>
      <c r="G28" s="414">
        <v>39</v>
      </c>
      <c r="H28" s="411" t="s">
        <v>328</v>
      </c>
      <c r="I28" s="412">
        <v>21228</v>
      </c>
      <c r="J28" s="412">
        <v>22580</v>
      </c>
      <c r="K28" s="412">
        <v>-1352</v>
      </c>
      <c r="L28" s="415">
        <v>-5.99</v>
      </c>
      <c r="O28" s="423" t="s">
        <v>127</v>
      </c>
      <c r="P28" s="424">
        <v>481732</v>
      </c>
      <c r="Q28" s="424">
        <v>473919</v>
      </c>
      <c r="R28" s="424">
        <v>7813</v>
      </c>
      <c r="S28" s="425">
        <f t="shared" si="0"/>
        <v>1.65</v>
      </c>
      <c r="T28" s="425">
        <v>1.648593958</v>
      </c>
    </row>
    <row r="29" spans="1:20" ht="14.25" customHeight="1">
      <c r="A29" s="419">
        <v>12</v>
      </c>
      <c r="B29" s="411" t="s">
        <v>95</v>
      </c>
      <c r="C29" s="412">
        <v>971882</v>
      </c>
      <c r="D29" s="412">
        <v>961749</v>
      </c>
      <c r="E29" s="412">
        <v>10133</v>
      </c>
      <c r="F29" s="413">
        <v>1.06</v>
      </c>
      <c r="G29" s="414">
        <v>40</v>
      </c>
      <c r="H29" s="411" t="s">
        <v>96</v>
      </c>
      <c r="I29" s="412">
        <v>7431</v>
      </c>
      <c r="J29" s="412">
        <v>7920</v>
      </c>
      <c r="K29" s="412">
        <v>-489</v>
      </c>
      <c r="L29" s="415">
        <v>-6.18</v>
      </c>
      <c r="O29" s="423" t="s">
        <v>95</v>
      </c>
      <c r="P29" s="424">
        <v>971882</v>
      </c>
      <c r="Q29" s="424">
        <v>961749</v>
      </c>
      <c r="R29" s="424">
        <v>10133</v>
      </c>
      <c r="S29" s="425">
        <f t="shared" si="0"/>
        <v>1.06</v>
      </c>
      <c r="T29" s="425">
        <v>1.0536013040000001</v>
      </c>
    </row>
    <row r="30" spans="1:20" ht="14.25" customHeight="1">
      <c r="A30" s="419">
        <v>13</v>
      </c>
      <c r="B30" s="411" t="s">
        <v>686</v>
      </c>
      <c r="C30" s="412">
        <v>60952</v>
      </c>
      <c r="D30" s="412">
        <v>60355</v>
      </c>
      <c r="E30" s="412">
        <v>597</v>
      </c>
      <c r="F30" s="413">
        <v>0.99</v>
      </c>
      <c r="G30" s="414">
        <v>41</v>
      </c>
      <c r="H30" s="411" t="s">
        <v>100</v>
      </c>
      <c r="I30" s="412">
        <v>37261</v>
      </c>
      <c r="J30" s="412">
        <v>39814</v>
      </c>
      <c r="K30" s="412">
        <v>-2553</v>
      </c>
      <c r="L30" s="415">
        <v>-6.42</v>
      </c>
      <c r="O30" s="423" t="s">
        <v>686</v>
      </c>
      <c r="P30" s="424">
        <v>60952</v>
      </c>
      <c r="Q30" s="424">
        <v>60355</v>
      </c>
      <c r="R30" s="424">
        <v>597</v>
      </c>
      <c r="S30" s="425">
        <f t="shared" si="0"/>
        <v>0.99</v>
      </c>
      <c r="T30" s="425">
        <v>0.98914754400000005</v>
      </c>
    </row>
    <row r="31" spans="1:20" ht="14.25" customHeight="1">
      <c r="A31" s="419">
        <v>14</v>
      </c>
      <c r="B31" s="411" t="s">
        <v>685</v>
      </c>
      <c r="C31" s="412">
        <v>108917</v>
      </c>
      <c r="D31" s="412">
        <v>107853</v>
      </c>
      <c r="E31" s="412">
        <v>1064</v>
      </c>
      <c r="F31" s="413">
        <v>0.99</v>
      </c>
      <c r="G31" s="414">
        <v>42</v>
      </c>
      <c r="H31" s="411" t="s">
        <v>99</v>
      </c>
      <c r="I31" s="412">
        <v>77499</v>
      </c>
      <c r="J31" s="412">
        <v>82866</v>
      </c>
      <c r="K31" s="412">
        <v>-5367</v>
      </c>
      <c r="L31" s="415">
        <v>-6.4799999999999995</v>
      </c>
      <c r="O31" s="423" t="s">
        <v>685</v>
      </c>
      <c r="P31" s="424">
        <v>108917</v>
      </c>
      <c r="Q31" s="424">
        <v>107853</v>
      </c>
      <c r="R31" s="424">
        <v>1064</v>
      </c>
      <c r="S31" s="425">
        <f t="shared" si="0"/>
        <v>0.99</v>
      </c>
      <c r="T31" s="425">
        <v>0.98652795900000001</v>
      </c>
    </row>
    <row r="32" spans="1:20" ht="14.25" customHeight="1">
      <c r="A32" s="419">
        <v>15</v>
      </c>
      <c r="B32" s="411" t="s">
        <v>94</v>
      </c>
      <c r="C32" s="412">
        <v>172739</v>
      </c>
      <c r="D32" s="412">
        <v>172183</v>
      </c>
      <c r="E32" s="412">
        <v>556</v>
      </c>
      <c r="F32" s="413">
        <v>0.33</v>
      </c>
      <c r="G32" s="414">
        <v>43</v>
      </c>
      <c r="H32" s="411" t="s">
        <v>675</v>
      </c>
      <c r="I32" s="412">
        <v>14152</v>
      </c>
      <c r="J32" s="412">
        <v>15154</v>
      </c>
      <c r="K32" s="412">
        <v>-1002</v>
      </c>
      <c r="L32" s="415">
        <v>-6.62</v>
      </c>
      <c r="O32" s="423" t="s">
        <v>94</v>
      </c>
      <c r="P32" s="424">
        <v>172739</v>
      </c>
      <c r="Q32" s="424">
        <v>172183</v>
      </c>
      <c r="R32" s="424">
        <v>556</v>
      </c>
      <c r="S32" s="425">
        <f t="shared" si="0"/>
        <v>0.33</v>
      </c>
      <c r="T32" s="425">
        <v>0.32291225000000001</v>
      </c>
    </row>
    <row r="33" spans="1:20" ht="14.25" customHeight="1">
      <c r="A33" s="419">
        <v>16</v>
      </c>
      <c r="B33" s="411" t="s">
        <v>123</v>
      </c>
      <c r="C33" s="435">
        <v>483480</v>
      </c>
      <c r="D33" s="435">
        <v>484457</v>
      </c>
      <c r="E33" s="412">
        <v>-977</v>
      </c>
      <c r="F33" s="413">
        <v>-0.21000000000000002</v>
      </c>
      <c r="G33" s="414">
        <v>44</v>
      </c>
      <c r="H33" s="411" t="s">
        <v>98</v>
      </c>
      <c r="I33" s="412">
        <v>52222</v>
      </c>
      <c r="J33" s="412">
        <v>56089</v>
      </c>
      <c r="K33" s="412">
        <v>-3867</v>
      </c>
      <c r="L33" s="415">
        <v>-6.8999999999999995</v>
      </c>
      <c r="O33" s="423" t="s">
        <v>123</v>
      </c>
      <c r="P33" s="424">
        <v>483480</v>
      </c>
      <c r="Q33" s="424">
        <v>484457</v>
      </c>
      <c r="R33" s="424">
        <v>-977</v>
      </c>
      <c r="S33" s="425">
        <f t="shared" si="0"/>
        <v>-0.21000000000000002</v>
      </c>
      <c r="T33" s="425">
        <v>-0.201669085</v>
      </c>
    </row>
    <row r="34" spans="1:20" ht="14.25" customHeight="1">
      <c r="A34" s="419">
        <v>17</v>
      </c>
      <c r="B34" s="411" t="s">
        <v>106</v>
      </c>
      <c r="C34" s="412">
        <v>164024</v>
      </c>
      <c r="D34" s="412">
        <v>164877</v>
      </c>
      <c r="E34" s="412">
        <v>-853</v>
      </c>
      <c r="F34" s="413">
        <v>-0.52</v>
      </c>
      <c r="G34" s="414">
        <v>45</v>
      </c>
      <c r="H34" s="411" t="s">
        <v>101</v>
      </c>
      <c r="I34" s="412">
        <v>39033</v>
      </c>
      <c r="J34" s="412">
        <v>42104</v>
      </c>
      <c r="K34" s="412">
        <v>-3071</v>
      </c>
      <c r="L34" s="415">
        <v>-7.3</v>
      </c>
      <c r="O34" s="423" t="s">
        <v>106</v>
      </c>
      <c r="P34" s="424">
        <v>164024</v>
      </c>
      <c r="Q34" s="424">
        <v>164877</v>
      </c>
      <c r="R34" s="424">
        <v>-853</v>
      </c>
      <c r="S34" s="425">
        <f t="shared" si="0"/>
        <v>-0.52</v>
      </c>
      <c r="T34" s="425">
        <v>-0.51735536199999999</v>
      </c>
    </row>
    <row r="35" spans="1:20" ht="14.25" customHeight="1">
      <c r="A35" s="419">
        <v>18</v>
      </c>
      <c r="B35" s="411" t="s">
        <v>122</v>
      </c>
      <c r="C35" s="412">
        <v>153583</v>
      </c>
      <c r="D35" s="412">
        <v>155491</v>
      </c>
      <c r="E35" s="412">
        <v>-1908</v>
      </c>
      <c r="F35" s="413">
        <v>-1.23</v>
      </c>
      <c r="G35" s="414">
        <v>46</v>
      </c>
      <c r="H35" s="411" t="s">
        <v>115</v>
      </c>
      <c r="I35" s="412">
        <v>19248</v>
      </c>
      <c r="J35" s="412">
        <v>20788</v>
      </c>
      <c r="K35" s="412">
        <v>-1540</v>
      </c>
      <c r="L35" s="415">
        <v>-7.41</v>
      </c>
      <c r="O35" s="423" t="s">
        <v>122</v>
      </c>
      <c r="P35" s="424">
        <v>153583</v>
      </c>
      <c r="Q35" s="424">
        <v>155491</v>
      </c>
      <c r="R35" s="424">
        <v>-1908</v>
      </c>
      <c r="S35" s="425">
        <f t="shared" si="0"/>
        <v>-1.23</v>
      </c>
      <c r="T35" s="425">
        <v>-1.2270806670000001</v>
      </c>
    </row>
    <row r="36" spans="1:20" ht="14.25" customHeight="1">
      <c r="A36" s="419">
        <v>19</v>
      </c>
      <c r="B36" s="411" t="s">
        <v>330</v>
      </c>
      <c r="C36" s="412">
        <v>20955</v>
      </c>
      <c r="D36" s="412">
        <v>21234</v>
      </c>
      <c r="E36" s="412">
        <v>-279</v>
      </c>
      <c r="F36" s="413">
        <v>-1.32</v>
      </c>
      <c r="G36" s="414">
        <v>47</v>
      </c>
      <c r="H36" s="411" t="s">
        <v>674</v>
      </c>
      <c r="I36" s="412">
        <v>9843</v>
      </c>
      <c r="J36" s="412">
        <v>10671</v>
      </c>
      <c r="K36" s="412">
        <v>-828</v>
      </c>
      <c r="L36" s="415">
        <v>-7.76</v>
      </c>
      <c r="O36" s="423" t="s">
        <v>330</v>
      </c>
      <c r="P36" s="424">
        <v>20955</v>
      </c>
      <c r="Q36" s="424">
        <v>21234</v>
      </c>
      <c r="R36" s="424">
        <v>-279</v>
      </c>
      <c r="S36" s="425">
        <f t="shared" si="0"/>
        <v>-1.32</v>
      </c>
      <c r="T36" s="425">
        <v>-1.3139304890000001</v>
      </c>
    </row>
    <row r="37" spans="1:20" ht="14.25" customHeight="1">
      <c r="A37" s="419">
        <v>20</v>
      </c>
      <c r="B37" s="411" t="s">
        <v>684</v>
      </c>
      <c r="C37" s="412">
        <v>7222</v>
      </c>
      <c r="D37" s="412">
        <v>7340</v>
      </c>
      <c r="E37" s="412">
        <v>-118</v>
      </c>
      <c r="F37" s="413">
        <v>-1.61</v>
      </c>
      <c r="G37" s="414">
        <v>48</v>
      </c>
      <c r="H37" s="411" t="s">
        <v>673</v>
      </c>
      <c r="I37" s="412">
        <v>14724</v>
      </c>
      <c r="J37" s="412">
        <v>16002</v>
      </c>
      <c r="K37" s="412">
        <v>-1278</v>
      </c>
      <c r="L37" s="415">
        <v>-7.99</v>
      </c>
      <c r="O37" s="423" t="s">
        <v>684</v>
      </c>
      <c r="P37" s="424">
        <v>7222</v>
      </c>
      <c r="Q37" s="424">
        <v>7340</v>
      </c>
      <c r="R37" s="424">
        <v>-118</v>
      </c>
      <c r="S37" s="425">
        <f t="shared" si="0"/>
        <v>-1.61</v>
      </c>
      <c r="T37" s="425">
        <v>-1.6076294280000001</v>
      </c>
    </row>
    <row r="38" spans="1:20" ht="14.25" customHeight="1">
      <c r="A38" s="419">
        <v>21</v>
      </c>
      <c r="B38" s="411" t="s">
        <v>119</v>
      </c>
      <c r="C38" s="412">
        <v>60652</v>
      </c>
      <c r="D38" s="412">
        <v>61751</v>
      </c>
      <c r="E38" s="412">
        <v>-1099</v>
      </c>
      <c r="F38" s="413">
        <v>-1.78</v>
      </c>
      <c r="G38" s="414">
        <v>49</v>
      </c>
      <c r="H38" s="411" t="s">
        <v>672</v>
      </c>
      <c r="I38" s="412">
        <v>11149</v>
      </c>
      <c r="J38" s="412">
        <v>12151</v>
      </c>
      <c r="K38" s="412">
        <v>-1002</v>
      </c>
      <c r="L38" s="415">
        <v>-8.25</v>
      </c>
      <c r="O38" s="423" t="s">
        <v>119</v>
      </c>
      <c r="P38" s="424">
        <v>60652</v>
      </c>
      <c r="Q38" s="424">
        <v>61751</v>
      </c>
      <c r="R38" s="424">
        <v>-1099</v>
      </c>
      <c r="S38" s="425">
        <f t="shared" si="0"/>
        <v>-1.78</v>
      </c>
      <c r="T38" s="425">
        <v>-1.7797282640000001</v>
      </c>
    </row>
    <row r="39" spans="1:20" ht="14.25" customHeight="1">
      <c r="A39" s="419">
        <v>22</v>
      </c>
      <c r="B39" s="411" t="s">
        <v>111</v>
      </c>
      <c r="C39" s="412">
        <v>131606</v>
      </c>
      <c r="D39" s="412">
        <v>134017</v>
      </c>
      <c r="E39" s="412">
        <v>-2411</v>
      </c>
      <c r="F39" s="413">
        <v>-1.8</v>
      </c>
      <c r="G39" s="414">
        <v>50</v>
      </c>
      <c r="H39" s="411" t="s">
        <v>128</v>
      </c>
      <c r="I39" s="412">
        <v>64415</v>
      </c>
      <c r="J39" s="412">
        <v>70210</v>
      </c>
      <c r="K39" s="412">
        <v>-5795</v>
      </c>
      <c r="L39" s="415">
        <v>-8.26</v>
      </c>
      <c r="O39" s="423" t="s">
        <v>111</v>
      </c>
      <c r="P39" s="424">
        <v>131606</v>
      </c>
      <c r="Q39" s="424">
        <v>134017</v>
      </c>
      <c r="R39" s="424">
        <v>-2411</v>
      </c>
      <c r="S39" s="425">
        <f t="shared" si="0"/>
        <v>-1.8</v>
      </c>
      <c r="T39" s="425">
        <v>-1.7990254969999999</v>
      </c>
    </row>
    <row r="40" spans="1:20" ht="14.25" customHeight="1">
      <c r="A40" s="419">
        <v>23</v>
      </c>
      <c r="B40" s="411" t="s">
        <v>683</v>
      </c>
      <c r="C40" s="412">
        <v>49184</v>
      </c>
      <c r="D40" s="412">
        <v>50113</v>
      </c>
      <c r="E40" s="412">
        <v>-929</v>
      </c>
      <c r="F40" s="413">
        <v>-1.86</v>
      </c>
      <c r="G40" s="414">
        <v>51</v>
      </c>
      <c r="H40" s="411" t="s">
        <v>671</v>
      </c>
      <c r="I40" s="412">
        <v>16510</v>
      </c>
      <c r="J40" s="412">
        <v>18004</v>
      </c>
      <c r="K40" s="412">
        <v>-1494</v>
      </c>
      <c r="L40" s="415">
        <v>-8.2999999999999989</v>
      </c>
      <c r="O40" s="423" t="s">
        <v>683</v>
      </c>
      <c r="P40" s="424">
        <v>49184</v>
      </c>
      <c r="Q40" s="424">
        <v>50113</v>
      </c>
      <c r="R40" s="424">
        <v>-929</v>
      </c>
      <c r="S40" s="425">
        <f t="shared" si="0"/>
        <v>-1.86</v>
      </c>
      <c r="T40" s="425">
        <v>-1.8538103889999999</v>
      </c>
    </row>
    <row r="41" spans="1:20" ht="14.25" customHeight="1">
      <c r="A41" s="419">
        <v>24</v>
      </c>
      <c r="B41" s="411" t="s">
        <v>114</v>
      </c>
      <c r="C41" s="412">
        <v>274656</v>
      </c>
      <c r="D41" s="412">
        <v>280416</v>
      </c>
      <c r="E41" s="412">
        <v>-5760</v>
      </c>
      <c r="F41" s="413">
        <v>-2.0599999999999996</v>
      </c>
      <c r="G41" s="414">
        <v>52</v>
      </c>
      <c r="H41" s="411" t="s">
        <v>670</v>
      </c>
      <c r="I41" s="412">
        <v>7337</v>
      </c>
      <c r="J41" s="412">
        <v>8035</v>
      </c>
      <c r="K41" s="412">
        <v>-698</v>
      </c>
      <c r="L41" s="415">
        <v>-8.69</v>
      </c>
      <c r="O41" s="423" t="s">
        <v>114</v>
      </c>
      <c r="P41" s="424">
        <v>274656</v>
      </c>
      <c r="Q41" s="424">
        <v>280416</v>
      </c>
      <c r="R41" s="424">
        <v>-5760</v>
      </c>
      <c r="S41" s="425">
        <f t="shared" si="0"/>
        <v>-2.0599999999999996</v>
      </c>
      <c r="T41" s="425">
        <v>-2.0540910650000002</v>
      </c>
    </row>
    <row r="42" spans="1:20" ht="14.25" customHeight="1">
      <c r="A42" s="419">
        <v>25</v>
      </c>
      <c r="B42" s="411" t="s">
        <v>682</v>
      </c>
      <c r="C42" s="412">
        <v>11767</v>
      </c>
      <c r="D42" s="412">
        <v>12034</v>
      </c>
      <c r="E42" s="412">
        <v>-267</v>
      </c>
      <c r="F42" s="413">
        <v>-2.2199999999999998</v>
      </c>
      <c r="G42" s="414">
        <v>53</v>
      </c>
      <c r="H42" s="411" t="s">
        <v>669</v>
      </c>
      <c r="I42" s="412">
        <v>8206</v>
      </c>
      <c r="J42" s="412">
        <v>9073</v>
      </c>
      <c r="K42" s="412">
        <v>-867</v>
      </c>
      <c r="L42" s="415">
        <v>-9.56</v>
      </c>
      <c r="O42" s="423" t="s">
        <v>682</v>
      </c>
      <c r="P42" s="424">
        <v>11767</v>
      </c>
      <c r="Q42" s="424">
        <v>12034</v>
      </c>
      <c r="R42" s="424">
        <v>-267</v>
      </c>
      <c r="S42" s="425">
        <f t="shared" si="0"/>
        <v>-2.2199999999999998</v>
      </c>
      <c r="T42" s="425">
        <v>-2.2187136449999998</v>
      </c>
    </row>
    <row r="43" spans="1:20" ht="14.25" customHeight="1">
      <c r="A43" s="419">
        <v>26</v>
      </c>
      <c r="B43" s="411" t="s">
        <v>681</v>
      </c>
      <c r="C43" s="412">
        <v>14359</v>
      </c>
      <c r="D43" s="412">
        <v>14752</v>
      </c>
      <c r="E43" s="412">
        <v>-393</v>
      </c>
      <c r="F43" s="413">
        <v>-2.67</v>
      </c>
      <c r="G43" s="414">
        <v>54</v>
      </c>
      <c r="H43" s="411" t="s">
        <v>668</v>
      </c>
      <c r="I43" s="412">
        <v>8022</v>
      </c>
      <c r="J43" s="412">
        <v>8950</v>
      </c>
      <c r="K43" s="412">
        <v>-928</v>
      </c>
      <c r="L43" s="436">
        <v>-10.37</v>
      </c>
      <c r="O43" s="423" t="s">
        <v>681</v>
      </c>
      <c r="P43" s="424">
        <v>14359</v>
      </c>
      <c r="Q43" s="424">
        <v>14752</v>
      </c>
      <c r="R43" s="424">
        <v>-393</v>
      </c>
      <c r="S43" s="425">
        <f t="shared" si="0"/>
        <v>-2.67</v>
      </c>
      <c r="T43" s="425">
        <v>-2.6640455529999998</v>
      </c>
    </row>
    <row r="44" spans="1:20" ht="14.25" customHeight="1">
      <c r="A44" s="419">
        <v>27</v>
      </c>
      <c r="B44" s="411" t="s">
        <v>231</v>
      </c>
      <c r="C44" s="412">
        <v>49636</v>
      </c>
      <c r="D44" s="412">
        <v>51087</v>
      </c>
      <c r="E44" s="412">
        <v>-1451</v>
      </c>
      <c r="F44" s="413">
        <v>-2.8499999999999996</v>
      </c>
      <c r="G44" s="437"/>
      <c r="H44" s="438" t="s">
        <v>680</v>
      </c>
      <c r="I44" s="439">
        <v>6222666</v>
      </c>
      <c r="J44" s="439">
        <v>6216289</v>
      </c>
      <c r="K44" s="440">
        <v>6377</v>
      </c>
      <c r="L44" s="441">
        <v>0.10258532099999999</v>
      </c>
      <c r="O44" s="423" t="s">
        <v>231</v>
      </c>
      <c r="P44" s="424">
        <v>49636</v>
      </c>
      <c r="Q44" s="424">
        <v>51087</v>
      </c>
      <c r="R44" s="424">
        <v>-1451</v>
      </c>
      <c r="S44" s="425">
        <f t="shared" si="0"/>
        <v>-2.8499999999999996</v>
      </c>
      <c r="T44" s="425">
        <v>-2.840252902</v>
      </c>
    </row>
    <row r="45" spans="1:20" ht="14.25" customHeight="1">
      <c r="A45" s="442">
        <v>28</v>
      </c>
      <c r="B45" s="443" t="s">
        <v>104</v>
      </c>
      <c r="C45" s="444">
        <v>70734</v>
      </c>
      <c r="D45" s="444">
        <v>73212</v>
      </c>
      <c r="E45" s="444">
        <v>-2478</v>
      </c>
      <c r="F45" s="445">
        <v>-3.3899999999999997</v>
      </c>
      <c r="G45" s="446"/>
      <c r="H45" s="447" t="s">
        <v>706</v>
      </c>
      <c r="I45" s="448">
        <v>127095</v>
      </c>
      <c r="J45" s="448">
        <v>128057</v>
      </c>
      <c r="K45" s="449">
        <v>-962</v>
      </c>
      <c r="L45" s="450">
        <v>-0.75</v>
      </c>
      <c r="O45" s="423" t="s">
        <v>104</v>
      </c>
      <c r="P45" s="424">
        <v>70734</v>
      </c>
      <c r="Q45" s="424">
        <v>73212</v>
      </c>
      <c r="R45" s="424">
        <v>-2478</v>
      </c>
      <c r="S45" s="425">
        <f t="shared" si="0"/>
        <v>-3.3899999999999997</v>
      </c>
      <c r="T45" s="425">
        <v>-3.3846910339999998</v>
      </c>
    </row>
    <row r="46" spans="1:20" ht="14.25" customHeight="1">
      <c r="A46" s="451" t="s">
        <v>707</v>
      </c>
      <c r="H46" s="452"/>
      <c r="I46" s="366"/>
      <c r="J46" s="366"/>
      <c r="L46" s="368" t="s">
        <v>679</v>
      </c>
      <c r="O46" s="423" t="s">
        <v>108</v>
      </c>
      <c r="P46" s="424">
        <v>86033</v>
      </c>
      <c r="Q46" s="424">
        <v>89168</v>
      </c>
      <c r="R46" s="424">
        <v>-3135</v>
      </c>
      <c r="S46" s="425">
        <f t="shared" si="0"/>
        <v>-3.5199999999999996</v>
      </c>
      <c r="T46" s="425">
        <v>-3.5158352769999999</v>
      </c>
    </row>
    <row r="47" spans="1:20" ht="16.5" customHeight="1">
      <c r="O47" s="423" t="s">
        <v>121</v>
      </c>
      <c r="P47" s="424">
        <v>89688</v>
      </c>
      <c r="Q47" s="424">
        <v>93015</v>
      </c>
      <c r="R47" s="424">
        <v>-3327</v>
      </c>
      <c r="S47" s="425">
        <f t="shared" si="0"/>
        <v>-3.5799999999999996</v>
      </c>
      <c r="T47" s="425">
        <v>-3.576842445</v>
      </c>
    </row>
    <row r="48" spans="1:20" ht="16.5" customHeight="1">
      <c r="O48" s="423" t="s">
        <v>118</v>
      </c>
      <c r="P48" s="424">
        <v>66586</v>
      </c>
      <c r="Q48" s="424">
        <v>69058</v>
      </c>
      <c r="R48" s="424">
        <v>-2472</v>
      </c>
      <c r="S48" s="425">
        <f t="shared" si="0"/>
        <v>-3.5799999999999996</v>
      </c>
      <c r="T48" s="425">
        <v>-3.579599757</v>
      </c>
    </row>
    <row r="49" spans="15:20" ht="16.5" customHeight="1">
      <c r="O49" s="423" t="s">
        <v>678</v>
      </c>
      <c r="P49" s="424">
        <v>23762</v>
      </c>
      <c r="Q49" s="424">
        <v>24675</v>
      </c>
      <c r="R49" s="424">
        <v>-913</v>
      </c>
      <c r="S49" s="425">
        <f t="shared" si="0"/>
        <v>-3.71</v>
      </c>
      <c r="T49" s="425">
        <v>-3.7001013170000001</v>
      </c>
    </row>
    <row r="50" spans="15:20" ht="16.5" customHeight="1">
      <c r="O50" s="423" t="s">
        <v>125</v>
      </c>
      <c r="P50" s="424">
        <v>47464</v>
      </c>
      <c r="Q50" s="424">
        <v>49290</v>
      </c>
      <c r="R50" s="424">
        <v>-1826</v>
      </c>
      <c r="S50" s="425">
        <f t="shared" si="0"/>
        <v>-3.71</v>
      </c>
      <c r="T50" s="425">
        <v>-3.7046053969999999</v>
      </c>
    </row>
    <row r="51" spans="15:20" ht="16.5" customHeight="1">
      <c r="O51" s="423" t="s">
        <v>677</v>
      </c>
      <c r="P51" s="424">
        <v>6133</v>
      </c>
      <c r="Q51" s="424">
        <v>6454</v>
      </c>
      <c r="R51" s="424">
        <v>-321</v>
      </c>
      <c r="S51" s="425">
        <f t="shared" si="0"/>
        <v>-4.9799999999999995</v>
      </c>
      <c r="T51" s="425">
        <v>-4.973659746</v>
      </c>
    </row>
    <row r="52" spans="15:20" ht="16.5" customHeight="1">
      <c r="O52" s="423" t="s">
        <v>110</v>
      </c>
      <c r="P52" s="424">
        <v>33932</v>
      </c>
      <c r="Q52" s="424">
        <v>35766</v>
      </c>
      <c r="R52" s="424">
        <v>-1834</v>
      </c>
      <c r="S52" s="425">
        <f t="shared" si="0"/>
        <v>-5.13</v>
      </c>
      <c r="T52" s="425">
        <v>-5.127774982</v>
      </c>
    </row>
    <row r="53" spans="15:20" ht="16.5" customHeight="1">
      <c r="O53" s="423" t="s">
        <v>107</v>
      </c>
      <c r="P53" s="424">
        <v>45601</v>
      </c>
      <c r="Q53" s="424">
        <v>48073</v>
      </c>
      <c r="R53" s="424">
        <v>-2472</v>
      </c>
      <c r="S53" s="425">
        <f t="shared" si="0"/>
        <v>-5.1499999999999995</v>
      </c>
      <c r="T53" s="425">
        <v>-5.1421796019999997</v>
      </c>
    </row>
    <row r="54" spans="15:20" ht="16.5" customHeight="1">
      <c r="O54" s="423" t="s">
        <v>676</v>
      </c>
      <c r="P54" s="424">
        <v>7315</v>
      </c>
      <c r="Q54" s="424">
        <v>7738</v>
      </c>
      <c r="R54" s="424">
        <v>-423</v>
      </c>
      <c r="S54" s="425">
        <f t="shared" si="0"/>
        <v>-5.47</v>
      </c>
      <c r="T54" s="425">
        <v>-5.4665288189999997</v>
      </c>
    </row>
    <row r="55" spans="15:20" ht="16.5" customHeight="1">
      <c r="O55" s="423" t="s">
        <v>97</v>
      </c>
      <c r="P55" s="424">
        <v>38594</v>
      </c>
      <c r="Q55" s="424">
        <v>40962</v>
      </c>
      <c r="R55" s="424">
        <v>-2368</v>
      </c>
      <c r="S55" s="425">
        <f t="shared" si="0"/>
        <v>-5.79</v>
      </c>
      <c r="T55" s="425">
        <v>-5.7809677260000001</v>
      </c>
    </row>
    <row r="56" spans="15:20" ht="16.5" customHeight="1">
      <c r="O56" s="423" t="s">
        <v>328</v>
      </c>
      <c r="P56" s="424">
        <v>21228</v>
      </c>
      <c r="Q56" s="424">
        <v>22580</v>
      </c>
      <c r="R56" s="424">
        <v>-1352</v>
      </c>
      <c r="S56" s="425">
        <f t="shared" si="0"/>
        <v>-5.99</v>
      </c>
      <c r="T56" s="425">
        <v>-5.9875996459999996</v>
      </c>
    </row>
    <row r="57" spans="15:20" ht="16.5" customHeight="1">
      <c r="O57" s="423" t="s">
        <v>96</v>
      </c>
      <c r="P57" s="424">
        <v>7431</v>
      </c>
      <c r="Q57" s="424">
        <v>7920</v>
      </c>
      <c r="R57" s="424">
        <v>-489</v>
      </c>
      <c r="S57" s="425">
        <f t="shared" si="0"/>
        <v>-6.18</v>
      </c>
      <c r="T57" s="425">
        <v>-6.174242424</v>
      </c>
    </row>
    <row r="58" spans="15:20" ht="16.5" customHeight="1">
      <c r="O58" s="423" t="s">
        <v>100</v>
      </c>
      <c r="P58" s="424">
        <v>37261</v>
      </c>
      <c r="Q58" s="424">
        <v>39814</v>
      </c>
      <c r="R58" s="424">
        <v>-2553</v>
      </c>
      <c r="S58" s="425">
        <f t="shared" si="0"/>
        <v>-6.42</v>
      </c>
      <c r="T58" s="425">
        <v>-6.4123172750000004</v>
      </c>
    </row>
    <row r="59" spans="15:20" ht="16.5" customHeight="1">
      <c r="O59" s="423" t="s">
        <v>99</v>
      </c>
      <c r="P59" s="424">
        <v>77499</v>
      </c>
      <c r="Q59" s="424">
        <v>82866</v>
      </c>
      <c r="R59" s="424">
        <v>-5367</v>
      </c>
      <c r="S59" s="425">
        <f t="shared" si="0"/>
        <v>-6.4799999999999995</v>
      </c>
      <c r="T59" s="425">
        <v>-6.4767214539999998</v>
      </c>
    </row>
    <row r="60" spans="15:20" ht="16.5" customHeight="1">
      <c r="O60" s="423" t="s">
        <v>675</v>
      </c>
      <c r="P60" s="424">
        <v>14152</v>
      </c>
      <c r="Q60" s="424">
        <v>15154</v>
      </c>
      <c r="R60" s="424">
        <v>-1002</v>
      </c>
      <c r="S60" s="425">
        <f t="shared" si="0"/>
        <v>-6.62</v>
      </c>
      <c r="T60" s="425">
        <v>-6.6121156130000003</v>
      </c>
    </row>
    <row r="61" spans="15:20" ht="16.5" customHeight="1">
      <c r="O61" s="423" t="s">
        <v>98</v>
      </c>
      <c r="P61" s="424">
        <v>52222</v>
      </c>
      <c r="Q61" s="424">
        <v>56089</v>
      </c>
      <c r="R61" s="424">
        <v>-3867</v>
      </c>
      <c r="S61" s="425">
        <f t="shared" si="0"/>
        <v>-6.8999999999999995</v>
      </c>
      <c r="T61" s="425">
        <v>-6.8943999720000004</v>
      </c>
    </row>
    <row r="62" spans="15:20" ht="16.5" customHeight="1">
      <c r="O62" s="423" t="s">
        <v>101</v>
      </c>
      <c r="P62" s="424">
        <v>39033</v>
      </c>
      <c r="Q62" s="424">
        <v>42104</v>
      </c>
      <c r="R62" s="424">
        <v>-3071</v>
      </c>
      <c r="S62" s="425">
        <f t="shared" si="0"/>
        <v>-7.3</v>
      </c>
      <c r="T62" s="425">
        <v>-7.2938438149999998</v>
      </c>
    </row>
    <row r="63" spans="15:20" ht="16.5" customHeight="1">
      <c r="O63" s="423" t="s">
        <v>115</v>
      </c>
      <c r="P63" s="424">
        <v>19248</v>
      </c>
      <c r="Q63" s="424">
        <v>20788</v>
      </c>
      <c r="R63" s="424">
        <v>-1540</v>
      </c>
      <c r="S63" s="425">
        <f t="shared" si="0"/>
        <v>-7.41</v>
      </c>
      <c r="T63" s="425">
        <v>-7.4081200689999998</v>
      </c>
    </row>
    <row r="64" spans="15:20" ht="16.5" customHeight="1">
      <c r="O64" s="423" t="s">
        <v>674</v>
      </c>
      <c r="P64" s="424">
        <v>9843</v>
      </c>
      <c r="Q64" s="424">
        <v>10671</v>
      </c>
      <c r="R64" s="424">
        <v>-828</v>
      </c>
      <c r="S64" s="425">
        <f t="shared" si="0"/>
        <v>-7.76</v>
      </c>
      <c r="T64" s="425">
        <v>-7.7593477650000002</v>
      </c>
    </row>
    <row r="65" spans="15:20" ht="16.5" customHeight="1">
      <c r="O65" s="423" t="s">
        <v>673</v>
      </c>
      <c r="P65" s="424">
        <v>14724</v>
      </c>
      <c r="Q65" s="424">
        <v>16002</v>
      </c>
      <c r="R65" s="424">
        <v>-1278</v>
      </c>
      <c r="S65" s="425">
        <f t="shared" si="0"/>
        <v>-7.99</v>
      </c>
      <c r="T65" s="425">
        <v>-7.9865016869999996</v>
      </c>
    </row>
    <row r="66" spans="15:20" ht="16.5" customHeight="1">
      <c r="O66" s="423" t="s">
        <v>672</v>
      </c>
      <c r="P66" s="424">
        <v>11149</v>
      </c>
      <c r="Q66" s="424">
        <v>12151</v>
      </c>
      <c r="R66" s="424">
        <v>-1002</v>
      </c>
      <c r="S66" s="425">
        <f t="shared" si="0"/>
        <v>-8.25</v>
      </c>
      <c r="T66" s="425">
        <v>-8.2462348779999992</v>
      </c>
    </row>
    <row r="67" spans="15:20" ht="16.5" customHeight="1">
      <c r="O67" s="423" t="s">
        <v>128</v>
      </c>
      <c r="P67" s="424">
        <v>64415</v>
      </c>
      <c r="Q67" s="424">
        <v>70210</v>
      </c>
      <c r="R67" s="424">
        <v>-5795</v>
      </c>
      <c r="S67" s="425">
        <f t="shared" si="0"/>
        <v>-8.26</v>
      </c>
      <c r="T67" s="425">
        <v>-8.2538099989999996</v>
      </c>
    </row>
    <row r="68" spans="15:20" ht="16.5" customHeight="1">
      <c r="O68" s="423" t="s">
        <v>671</v>
      </c>
      <c r="P68" s="424">
        <v>16510</v>
      </c>
      <c r="Q68" s="424">
        <v>18004</v>
      </c>
      <c r="R68" s="424">
        <v>-1494</v>
      </c>
      <c r="S68" s="425">
        <f t="shared" si="0"/>
        <v>-8.2999999999999989</v>
      </c>
      <c r="T68" s="425">
        <v>-8.2981559649999994</v>
      </c>
    </row>
    <row r="69" spans="15:20" ht="16.5" customHeight="1">
      <c r="O69" s="423" t="s">
        <v>670</v>
      </c>
      <c r="P69" s="424">
        <v>7337</v>
      </c>
      <c r="Q69" s="424">
        <v>8035</v>
      </c>
      <c r="R69" s="424">
        <v>-698</v>
      </c>
      <c r="S69" s="425">
        <f t="shared" si="0"/>
        <v>-8.69</v>
      </c>
      <c r="T69" s="425">
        <v>-8.6869943999999997</v>
      </c>
    </row>
    <row r="70" spans="15:20" ht="16.5" customHeight="1">
      <c r="O70" s="423" t="s">
        <v>669</v>
      </c>
      <c r="P70" s="424">
        <v>8206</v>
      </c>
      <c r="Q70" s="424">
        <v>9073</v>
      </c>
      <c r="R70" s="424">
        <v>-867</v>
      </c>
      <c r="S70" s="425">
        <f t="shared" si="0"/>
        <v>-9.56</v>
      </c>
      <c r="T70" s="425">
        <v>-9.5558249750000002</v>
      </c>
    </row>
    <row r="71" spans="15:20" ht="16.5" customHeight="1">
      <c r="O71" s="423" t="s">
        <v>668</v>
      </c>
      <c r="P71" s="424">
        <v>8022</v>
      </c>
      <c r="Q71" s="424">
        <v>8950</v>
      </c>
      <c r="R71" s="424">
        <v>-928</v>
      </c>
      <c r="S71" s="425">
        <f t="shared" si="0"/>
        <v>-10.37</v>
      </c>
      <c r="T71" s="425">
        <v>-10.368715079999999</v>
      </c>
    </row>
    <row r="72" spans="15:20" ht="14.25">
      <c r="O72" s="453" t="s">
        <v>667</v>
      </c>
      <c r="P72" s="427"/>
      <c r="Q72" s="427"/>
      <c r="R72" s="427"/>
      <c r="S72" s="428"/>
    </row>
  </sheetData>
  <mergeCells count="3">
    <mergeCell ref="T1:AB1"/>
    <mergeCell ref="A1:L1"/>
    <mergeCell ref="A16:L16"/>
  </mergeCells>
  <phoneticPr fontId="5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9"/>
  <sheetViews>
    <sheetView zoomScaleNormal="100" workbookViewId="0">
      <selection activeCell="I42" sqref="I42"/>
    </sheetView>
  </sheetViews>
  <sheetFormatPr defaultRowHeight="13.5"/>
  <cols>
    <col min="1" max="2" width="6.25" style="364" customWidth="1"/>
    <col min="3" max="3" width="13.25" style="364" customWidth="1"/>
    <col min="4" max="6" width="11.25" style="364" customWidth="1"/>
    <col min="7" max="9" width="9" style="364"/>
    <col min="10" max="10" width="9" style="364" customWidth="1"/>
    <col min="11" max="11" width="9" style="364" hidden="1" customWidth="1"/>
    <col min="12" max="12" width="9.875" style="364" hidden="1" customWidth="1"/>
    <col min="13" max="18" width="9" style="364" hidden="1" customWidth="1"/>
    <col min="19" max="16384" width="9" style="364"/>
  </cols>
  <sheetData>
    <row r="1" spans="1:18" ht="32.25" customHeight="1">
      <c r="A1" s="576" t="s">
        <v>701</v>
      </c>
      <c r="B1" s="576"/>
      <c r="C1" s="576"/>
      <c r="D1" s="576"/>
      <c r="E1" s="576"/>
      <c r="F1" s="576"/>
      <c r="G1" s="576"/>
      <c r="H1" s="576"/>
      <c r="I1" s="576"/>
    </row>
    <row r="2" spans="1:18" s="366" customFormat="1" ht="32.25" customHeight="1">
      <c r="A2" s="365"/>
      <c r="B2" s="365"/>
      <c r="C2" s="365"/>
      <c r="D2" s="365"/>
      <c r="E2" s="365"/>
      <c r="F2" s="365"/>
      <c r="G2" s="365"/>
      <c r="H2" s="365"/>
      <c r="I2" s="365"/>
    </row>
    <row r="3" spans="1:18" s="366" customFormat="1" ht="32.25" customHeight="1">
      <c r="A3" s="365"/>
      <c r="B3" s="365"/>
      <c r="C3" s="365"/>
      <c r="D3" s="365"/>
      <c r="E3" s="365"/>
      <c r="F3" s="365"/>
      <c r="G3" s="365"/>
      <c r="H3" s="365"/>
      <c r="I3" s="365"/>
    </row>
    <row r="4" spans="1:18" s="366" customFormat="1" ht="32.25" customHeight="1">
      <c r="A4" s="365"/>
      <c r="B4" s="365"/>
      <c r="C4" s="365"/>
      <c r="D4" s="365"/>
      <c r="E4" s="365"/>
      <c r="F4" s="365"/>
      <c r="G4" s="365"/>
      <c r="H4" s="365"/>
      <c r="I4" s="365"/>
    </row>
    <row r="5" spans="1:18" s="366" customFormat="1" ht="32.25" customHeight="1">
      <c r="A5" s="365"/>
      <c r="B5" s="365"/>
      <c r="C5" s="365"/>
      <c r="D5" s="365"/>
      <c r="E5" s="365"/>
      <c r="F5" s="365"/>
      <c r="G5" s="365"/>
      <c r="H5" s="365"/>
      <c r="I5" s="365"/>
    </row>
    <row r="6" spans="1:18" s="366" customFormat="1" ht="32.25" customHeight="1">
      <c r="A6" s="365"/>
      <c r="B6" s="365"/>
      <c r="C6" s="365"/>
      <c r="D6" s="365"/>
      <c r="E6" s="365"/>
      <c r="F6" s="365"/>
      <c r="G6" s="365"/>
      <c r="H6" s="365"/>
      <c r="I6" s="365"/>
    </row>
    <row r="7" spans="1:18" s="366" customFormat="1" ht="32.25" customHeight="1">
      <c r="A7" s="365"/>
      <c r="B7" s="365"/>
      <c r="C7" s="365"/>
      <c r="D7" s="365"/>
      <c r="E7" s="365"/>
      <c r="F7" s="365"/>
      <c r="G7" s="365"/>
      <c r="H7" s="365"/>
      <c r="I7" s="365"/>
    </row>
    <row r="8" spans="1:18" s="366" customFormat="1" ht="32.25" customHeight="1">
      <c r="A8" s="365"/>
      <c r="B8" s="365"/>
      <c r="C8" s="365"/>
      <c r="D8" s="365"/>
      <c r="E8" s="365"/>
      <c r="F8" s="365"/>
      <c r="G8" s="365"/>
      <c r="H8" s="365"/>
      <c r="I8" s="365"/>
    </row>
    <row r="9" spans="1:18" s="366" customFormat="1" ht="32.25" customHeight="1">
      <c r="A9" s="365"/>
      <c r="B9" s="365"/>
      <c r="C9" s="365"/>
      <c r="D9" s="365"/>
      <c r="E9" s="365"/>
      <c r="F9" s="365"/>
      <c r="G9" s="365"/>
      <c r="H9" s="365"/>
      <c r="I9" s="365"/>
    </row>
    <row r="10" spans="1:18" s="366" customFormat="1" ht="32.25" customHeight="1">
      <c r="A10" s="365"/>
      <c r="B10" s="365"/>
      <c r="C10" s="365"/>
      <c r="D10" s="365"/>
      <c r="E10" s="365"/>
      <c r="F10" s="365"/>
      <c r="G10" s="365"/>
      <c r="H10" s="365"/>
      <c r="I10" s="365"/>
    </row>
    <row r="11" spans="1:18" s="366" customFormat="1" ht="16.5" customHeight="1">
      <c r="A11" s="365"/>
      <c r="B11" s="365"/>
      <c r="C11" s="365"/>
      <c r="D11" s="365"/>
      <c r="E11" s="365"/>
      <c r="F11" s="365"/>
      <c r="G11" s="365"/>
      <c r="H11" s="365"/>
      <c r="I11" s="365"/>
    </row>
    <row r="12" spans="1:18" s="366" customFormat="1" ht="24.75" customHeight="1">
      <c r="A12" s="367"/>
      <c r="I12" s="368" t="s">
        <v>640</v>
      </c>
    </row>
    <row r="13" spans="1:18" s="366" customFormat="1" ht="22.5" customHeight="1">
      <c r="A13" s="577" t="s">
        <v>710</v>
      </c>
      <c r="B13" s="578"/>
      <c r="C13" s="573" t="s">
        <v>639</v>
      </c>
      <c r="D13" s="574"/>
      <c r="E13" s="574"/>
      <c r="F13" s="575"/>
      <c r="G13" s="369"/>
      <c r="H13" s="369" t="s">
        <v>638</v>
      </c>
      <c r="I13" s="369"/>
    </row>
    <row r="14" spans="1:18" s="366" customFormat="1" ht="21.75" customHeight="1">
      <c r="A14" s="579"/>
      <c r="B14" s="580"/>
      <c r="C14" s="370" t="s">
        <v>637</v>
      </c>
      <c r="D14" s="371" t="s">
        <v>636</v>
      </c>
      <c r="E14" s="371" t="s">
        <v>635</v>
      </c>
      <c r="F14" s="372" t="s">
        <v>634</v>
      </c>
      <c r="G14" s="373" t="s">
        <v>636</v>
      </c>
      <c r="H14" s="373" t="s">
        <v>635</v>
      </c>
      <c r="I14" s="373" t="s">
        <v>634</v>
      </c>
    </row>
    <row r="15" spans="1:18" s="366" customFormat="1" ht="21.75" customHeight="1">
      <c r="A15" s="374" t="s">
        <v>627</v>
      </c>
      <c r="B15" s="375">
        <v>7</v>
      </c>
      <c r="C15" s="376">
        <v>91470</v>
      </c>
      <c r="D15" s="377">
        <v>15887</v>
      </c>
      <c r="E15" s="377">
        <v>65810</v>
      </c>
      <c r="F15" s="378">
        <v>9753</v>
      </c>
      <c r="G15" s="379">
        <v>17.399999999999999</v>
      </c>
      <c r="H15" s="379">
        <v>72</v>
      </c>
      <c r="I15" s="379">
        <v>10.7</v>
      </c>
      <c r="K15" s="380"/>
      <c r="L15" s="380" t="s">
        <v>633</v>
      </c>
      <c r="M15" s="380">
        <v>12</v>
      </c>
      <c r="N15" s="380">
        <v>17</v>
      </c>
      <c r="O15" s="380">
        <v>22</v>
      </c>
      <c r="P15" s="380">
        <v>27</v>
      </c>
      <c r="Q15" s="381" t="s">
        <v>713</v>
      </c>
      <c r="R15" s="382" t="s">
        <v>714</v>
      </c>
    </row>
    <row r="16" spans="1:18" s="366" customFormat="1" ht="21.75" customHeight="1">
      <c r="A16" s="383"/>
      <c r="B16" s="384">
        <v>12</v>
      </c>
      <c r="C16" s="376">
        <v>95704</v>
      </c>
      <c r="D16" s="377">
        <v>14781</v>
      </c>
      <c r="E16" s="377">
        <v>69046</v>
      </c>
      <c r="F16" s="378">
        <v>11781</v>
      </c>
      <c r="G16" s="379">
        <v>15.5</v>
      </c>
      <c r="H16" s="379">
        <v>72.2</v>
      </c>
      <c r="I16" s="379">
        <v>12.3</v>
      </c>
      <c r="K16" s="380" t="s">
        <v>630</v>
      </c>
      <c r="L16" s="385">
        <f>ROUND(L21,1)</f>
        <v>17.399999999999999</v>
      </c>
      <c r="M16" s="385">
        <f t="shared" ref="M16:R16" si="0">ROUND(M21,1)</f>
        <v>15.5</v>
      </c>
      <c r="N16" s="385">
        <f t="shared" si="0"/>
        <v>14.5</v>
      </c>
      <c r="O16" s="385">
        <f t="shared" si="0"/>
        <v>14.2</v>
      </c>
      <c r="P16" s="385">
        <f t="shared" si="0"/>
        <v>14.1</v>
      </c>
      <c r="Q16" s="385">
        <f t="shared" si="0"/>
        <v>12.4</v>
      </c>
      <c r="R16" s="385">
        <f t="shared" si="0"/>
        <v>12.6</v>
      </c>
    </row>
    <row r="17" spans="1:18" s="366" customFormat="1" ht="21.75" customHeight="1">
      <c r="A17" s="383"/>
      <c r="B17" s="384">
        <v>17</v>
      </c>
      <c r="C17" s="376">
        <v>100717</v>
      </c>
      <c r="D17" s="377">
        <v>14629</v>
      </c>
      <c r="E17" s="377">
        <v>71941</v>
      </c>
      <c r="F17" s="378">
        <v>14147</v>
      </c>
      <c r="G17" s="379">
        <v>14.5</v>
      </c>
      <c r="H17" s="379">
        <v>71.400000000000006</v>
      </c>
      <c r="I17" s="379">
        <v>14</v>
      </c>
      <c r="K17" s="380" t="s">
        <v>629</v>
      </c>
      <c r="L17" s="385">
        <f t="shared" ref="L17:R18" si="1">ROUND(L22,1)</f>
        <v>72</v>
      </c>
      <c r="M17" s="385">
        <f t="shared" si="1"/>
        <v>72.2</v>
      </c>
      <c r="N17" s="385">
        <f t="shared" si="1"/>
        <v>71.400000000000006</v>
      </c>
      <c r="O17" s="385">
        <f t="shared" si="1"/>
        <v>68.099999999999994</v>
      </c>
      <c r="P17" s="385">
        <f t="shared" si="1"/>
        <v>64.599999999999994</v>
      </c>
      <c r="Q17" s="385">
        <f t="shared" si="1"/>
        <v>61.7</v>
      </c>
      <c r="R17" s="385">
        <f t="shared" si="1"/>
        <v>60.7</v>
      </c>
    </row>
    <row r="18" spans="1:18" s="366" customFormat="1" ht="21.75" customHeight="1">
      <c r="A18" s="383"/>
      <c r="B18" s="384">
        <v>22</v>
      </c>
      <c r="C18" s="376">
        <v>128933</v>
      </c>
      <c r="D18" s="377">
        <v>18127</v>
      </c>
      <c r="E18" s="377">
        <v>87111</v>
      </c>
      <c r="F18" s="378">
        <v>22674</v>
      </c>
      <c r="G18" s="379">
        <v>14.2</v>
      </c>
      <c r="H18" s="379">
        <v>68.099999999999994</v>
      </c>
      <c r="I18" s="379">
        <v>17.7</v>
      </c>
      <c r="K18" s="380" t="s">
        <v>628</v>
      </c>
      <c r="L18" s="385">
        <f t="shared" si="1"/>
        <v>10.7</v>
      </c>
      <c r="M18" s="385">
        <f t="shared" si="1"/>
        <v>12.3</v>
      </c>
      <c r="N18" s="385">
        <f t="shared" si="1"/>
        <v>14</v>
      </c>
      <c r="O18" s="385">
        <f t="shared" si="1"/>
        <v>17.7</v>
      </c>
      <c r="P18" s="385">
        <f t="shared" si="1"/>
        <v>21.2</v>
      </c>
      <c r="Q18" s="385">
        <f t="shared" si="1"/>
        <v>25.9</v>
      </c>
      <c r="R18" s="385">
        <f t="shared" si="1"/>
        <v>26.6</v>
      </c>
    </row>
    <row r="19" spans="1:18" s="366" customFormat="1" ht="21.75" customHeight="1">
      <c r="A19" s="386"/>
      <c r="B19" s="387">
        <v>27</v>
      </c>
      <c r="C19" s="388">
        <v>131190</v>
      </c>
      <c r="D19" s="389">
        <v>18347</v>
      </c>
      <c r="E19" s="389">
        <v>83806</v>
      </c>
      <c r="F19" s="390">
        <v>27531</v>
      </c>
      <c r="G19" s="391">
        <v>14.1</v>
      </c>
      <c r="H19" s="391">
        <v>64.599999999999994</v>
      </c>
      <c r="I19" s="391">
        <v>21.2</v>
      </c>
    </row>
    <row r="20" spans="1:18" s="366" customFormat="1" ht="21.75" customHeight="1">
      <c r="A20" s="392" t="s">
        <v>627</v>
      </c>
      <c r="B20" s="393" t="s">
        <v>626</v>
      </c>
      <c r="C20" s="376">
        <v>6222666</v>
      </c>
      <c r="D20" s="377">
        <v>762112</v>
      </c>
      <c r="E20" s="377">
        <v>3779812</v>
      </c>
      <c r="F20" s="394">
        <v>1584419</v>
      </c>
      <c r="G20" s="379">
        <v>12.4</v>
      </c>
      <c r="H20" s="379">
        <v>61.7</v>
      </c>
      <c r="I20" s="379">
        <v>25.9</v>
      </c>
      <c r="K20" s="380" t="s">
        <v>708</v>
      </c>
      <c r="L20" s="380" t="s">
        <v>633</v>
      </c>
      <c r="M20" s="380">
        <v>12</v>
      </c>
      <c r="N20" s="380">
        <v>17</v>
      </c>
      <c r="O20" s="380">
        <v>22</v>
      </c>
      <c r="P20" s="380">
        <v>27</v>
      </c>
      <c r="Q20" s="380" t="s">
        <v>632</v>
      </c>
      <c r="R20" s="380" t="s">
        <v>631</v>
      </c>
    </row>
    <row r="21" spans="1:18" s="366" customFormat="1" ht="21.75" customHeight="1">
      <c r="A21" s="395" t="s">
        <v>625</v>
      </c>
      <c r="B21" s="396" t="s">
        <v>624</v>
      </c>
      <c r="C21" s="388">
        <v>127094745</v>
      </c>
      <c r="D21" s="389">
        <v>15888810</v>
      </c>
      <c r="E21" s="389">
        <v>76288736</v>
      </c>
      <c r="F21" s="390">
        <v>33465441</v>
      </c>
      <c r="G21" s="391">
        <v>12.6</v>
      </c>
      <c r="H21" s="391">
        <v>60.7</v>
      </c>
      <c r="I21" s="391">
        <v>26.6</v>
      </c>
      <c r="K21" s="380" t="s">
        <v>630</v>
      </c>
      <c r="L21" s="397">
        <v>17.372330000000002</v>
      </c>
      <c r="M21" s="380">
        <v>15.46</v>
      </c>
      <c r="N21" s="380">
        <v>14.52486</v>
      </c>
      <c r="O21" s="380">
        <v>14.17146</v>
      </c>
      <c r="P21" s="380">
        <v>14.14747</v>
      </c>
      <c r="Q21" s="380">
        <v>12.439920000000001</v>
      </c>
      <c r="R21" s="380">
        <v>12.6</v>
      </c>
    </row>
    <row r="22" spans="1:18" s="366" customFormat="1" ht="18.75" customHeight="1">
      <c r="A22" s="366" t="s">
        <v>711</v>
      </c>
      <c r="I22" s="368" t="s">
        <v>623</v>
      </c>
      <c r="K22" s="380" t="s">
        <v>629</v>
      </c>
      <c r="L22" s="380">
        <v>71.962819999999994</v>
      </c>
      <c r="M22" s="380">
        <v>72.21781</v>
      </c>
      <c r="N22" s="380">
        <v>71.42886</v>
      </c>
      <c r="O22" s="380">
        <v>68.102289999999996</v>
      </c>
      <c r="P22" s="380">
        <v>64.623239999999996</v>
      </c>
      <c r="Q22" s="380">
        <v>61.697690000000001</v>
      </c>
      <c r="R22" s="380">
        <v>60.7</v>
      </c>
    </row>
    <row r="23" spans="1:18" s="366" customFormat="1" ht="18.75" customHeight="1">
      <c r="A23" s="366" t="s">
        <v>712</v>
      </c>
      <c r="K23" s="380" t="s">
        <v>628</v>
      </c>
      <c r="L23" s="380">
        <v>10.66484</v>
      </c>
      <c r="M23" s="380">
        <v>12.322190000000001</v>
      </c>
      <c r="N23" s="380">
        <v>14.046290000000001</v>
      </c>
      <c r="O23" s="380">
        <v>17.72625</v>
      </c>
      <c r="P23" s="380">
        <v>21.229299999999999</v>
      </c>
      <c r="Q23" s="380">
        <v>25.862390000000001</v>
      </c>
      <c r="R23" s="380">
        <v>26.6</v>
      </c>
    </row>
    <row r="24" spans="1:18" s="366" customFormat="1"/>
    <row r="25" spans="1:18" s="366" customFormat="1"/>
    <row r="26" spans="1:18" s="366" customFormat="1"/>
    <row r="27" spans="1:18" s="366" customFormat="1"/>
    <row r="28" spans="1:18" s="366" customFormat="1"/>
    <row r="29" spans="1:18" s="366" customFormat="1"/>
    <row r="30" spans="1:18" s="366" customFormat="1"/>
    <row r="31" spans="1:18" s="366" customFormat="1"/>
    <row r="32" spans="1:18" s="366" customFormat="1"/>
    <row r="33" s="366" customFormat="1"/>
    <row r="34" s="366" customFormat="1"/>
    <row r="35" s="366" customFormat="1"/>
    <row r="36" s="366" customFormat="1"/>
    <row r="37" s="366" customFormat="1"/>
    <row r="38" s="366" customFormat="1"/>
    <row r="39" s="366" customFormat="1"/>
  </sheetData>
  <mergeCells count="3">
    <mergeCell ref="C13:F13"/>
    <mergeCell ref="A1:I1"/>
    <mergeCell ref="A13:B14"/>
  </mergeCells>
  <phoneticPr fontId="5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8"/>
  <sheetViews>
    <sheetView topLeftCell="A40" workbookViewId="0">
      <selection activeCell="C64" sqref="C64:D64"/>
    </sheetView>
  </sheetViews>
  <sheetFormatPr defaultRowHeight="13.5"/>
  <cols>
    <col min="1" max="1" width="5" style="242" customWidth="1"/>
    <col min="2" max="2" width="4.125" style="242" bestFit="1" customWidth="1"/>
    <col min="3" max="9" width="11.125" style="242" customWidth="1"/>
    <col min="10" max="16384" width="9" style="242"/>
  </cols>
  <sheetData>
    <row r="1" spans="1:9" s="35" customFormat="1" ht="24" customHeight="1">
      <c r="A1" s="565" t="s">
        <v>580</v>
      </c>
      <c r="B1" s="565"/>
      <c r="C1" s="565"/>
      <c r="D1" s="565"/>
      <c r="E1" s="565"/>
      <c r="F1" s="565"/>
      <c r="G1" s="565"/>
      <c r="H1" s="565"/>
      <c r="I1" s="565"/>
    </row>
    <row r="2" spans="1:9" ht="9" customHeight="1"/>
    <row r="3" spans="1:9" ht="16.5" customHeight="1">
      <c r="A3" s="243"/>
      <c r="B3" s="243"/>
      <c r="C3" s="243"/>
      <c r="D3" s="243"/>
      <c r="E3" s="243"/>
      <c r="F3" s="243"/>
      <c r="G3" s="243"/>
      <c r="I3" s="26" t="s">
        <v>201</v>
      </c>
    </row>
    <row r="4" spans="1:9" ht="13.5" customHeight="1">
      <c r="A4" s="581" t="s">
        <v>720</v>
      </c>
      <c r="B4" s="582"/>
      <c r="C4" s="587" t="s">
        <v>32</v>
      </c>
      <c r="D4" s="587"/>
      <c r="E4" s="587"/>
      <c r="F4" s="587"/>
      <c r="G4" s="587"/>
      <c r="H4" s="587"/>
      <c r="I4" s="588"/>
    </row>
    <row r="5" spans="1:9" ht="13.5" customHeight="1">
      <c r="A5" s="583"/>
      <c r="B5" s="584"/>
      <c r="C5" s="589" t="s">
        <v>33</v>
      </c>
      <c r="D5" s="590" t="s">
        <v>34</v>
      </c>
      <c r="E5" s="590"/>
      <c r="F5" s="590"/>
      <c r="G5" s="244" t="s">
        <v>35</v>
      </c>
      <c r="H5" s="244" t="s">
        <v>36</v>
      </c>
      <c r="I5" s="591" t="s">
        <v>37</v>
      </c>
    </row>
    <row r="6" spans="1:9" ht="13.5" customHeight="1">
      <c r="A6" s="585"/>
      <c r="B6" s="586"/>
      <c r="C6" s="587"/>
      <c r="D6" s="259" t="s">
        <v>38</v>
      </c>
      <c r="E6" s="241" t="s">
        <v>39</v>
      </c>
      <c r="F6" s="241" t="s">
        <v>40</v>
      </c>
      <c r="G6" s="241" t="s">
        <v>41</v>
      </c>
      <c r="H6" s="241" t="s">
        <v>42</v>
      </c>
      <c r="I6" s="592"/>
    </row>
    <row r="7" spans="1:9" ht="4.5" customHeight="1">
      <c r="A7" s="1"/>
      <c r="B7" s="36"/>
      <c r="C7" s="37"/>
      <c r="D7" s="260"/>
      <c r="E7" s="106"/>
      <c r="F7" s="106"/>
      <c r="G7" s="106"/>
      <c r="H7" s="106"/>
      <c r="I7" s="106"/>
    </row>
    <row r="8" spans="1:9" ht="11.45" customHeight="1">
      <c r="A8" s="31" t="s">
        <v>43</v>
      </c>
      <c r="B8" s="29">
        <v>29</v>
      </c>
      <c r="C8" s="109">
        <v>8869</v>
      </c>
      <c r="D8" s="261">
        <f>SUM(E8:F8)</f>
        <v>45075</v>
      </c>
      <c r="E8" s="107">
        <v>21841</v>
      </c>
      <c r="F8" s="107">
        <v>23234</v>
      </c>
      <c r="G8" s="110">
        <f>ROUND(E8/F8,3)*100</f>
        <v>94</v>
      </c>
      <c r="H8" s="110">
        <f>ROUND(D8/C8,1)</f>
        <v>5.0999999999999996</v>
      </c>
      <c r="I8" s="110">
        <v>100</v>
      </c>
    </row>
    <row r="9" spans="1:9" s="245" customFormat="1" ht="11.45" customHeight="1">
      <c r="A9" s="38"/>
      <c r="B9" s="29" t="s">
        <v>196</v>
      </c>
      <c r="C9" s="30"/>
      <c r="D9" s="262"/>
      <c r="E9" s="108"/>
      <c r="F9" s="108"/>
      <c r="G9" s="108"/>
      <c r="H9" s="108"/>
      <c r="I9" s="108"/>
    </row>
    <row r="10" spans="1:9" s="245" customFormat="1" ht="11.45" customHeight="1">
      <c r="A10" s="31" t="s">
        <v>196</v>
      </c>
      <c r="B10" s="29">
        <v>30</v>
      </c>
      <c r="C10" s="109">
        <v>8723</v>
      </c>
      <c r="D10" s="261">
        <f>SUM(E10:F10)</f>
        <v>45708</v>
      </c>
      <c r="E10" s="107">
        <v>22126</v>
      </c>
      <c r="F10" s="107">
        <v>23582</v>
      </c>
      <c r="G10" s="110">
        <f>ROUND(E10/F10,3)*100</f>
        <v>93.8</v>
      </c>
      <c r="H10" s="110">
        <f>ROUND(D10/C10,1)</f>
        <v>5.2</v>
      </c>
      <c r="I10" s="110">
        <f>ROUND(D10/$D$8,3)*100</f>
        <v>101.4</v>
      </c>
    </row>
    <row r="11" spans="1:9" s="245" customFormat="1" ht="11.45" customHeight="1">
      <c r="A11" s="38"/>
      <c r="B11" s="29"/>
      <c r="C11" s="30"/>
      <c r="D11" s="262"/>
      <c r="E11" s="108"/>
      <c r="F11" s="108"/>
      <c r="G11" s="108"/>
      <c r="H11" s="108"/>
      <c r="I11" s="108"/>
    </row>
    <row r="12" spans="1:9" ht="11.45" customHeight="1">
      <c r="A12" s="31" t="s">
        <v>196</v>
      </c>
      <c r="B12" s="29">
        <v>35</v>
      </c>
      <c r="C12" s="109">
        <v>9028</v>
      </c>
      <c r="D12" s="261">
        <f>SUM(E12:F12)</f>
        <v>45736</v>
      </c>
      <c r="E12" s="107">
        <v>22073</v>
      </c>
      <c r="F12" s="107">
        <v>23663</v>
      </c>
      <c r="G12" s="110">
        <f>ROUND(E12/F12,3)*100</f>
        <v>93.300000000000011</v>
      </c>
      <c r="H12" s="110">
        <f>ROUND(D12/C12,1)</f>
        <v>5.0999999999999996</v>
      </c>
      <c r="I12" s="110">
        <f>ROUND(D12/$D$8,3)*100</f>
        <v>101.49999999999999</v>
      </c>
    </row>
    <row r="13" spans="1:9" s="245" customFormat="1" ht="11.45" customHeight="1">
      <c r="A13" s="38"/>
      <c r="B13" s="29"/>
      <c r="C13" s="30"/>
      <c r="D13" s="262"/>
      <c r="E13" s="108"/>
      <c r="F13" s="108"/>
      <c r="G13" s="108"/>
      <c r="H13" s="108"/>
      <c r="I13" s="108"/>
    </row>
    <row r="14" spans="1:9" ht="11.45" customHeight="1">
      <c r="A14" s="31" t="s">
        <v>196</v>
      </c>
      <c r="B14" s="29">
        <v>40</v>
      </c>
      <c r="C14" s="109">
        <v>9363</v>
      </c>
      <c r="D14" s="261">
        <f>SUM(E14:F14)</f>
        <v>43966</v>
      </c>
      <c r="E14" s="107">
        <v>21140</v>
      </c>
      <c r="F14" s="107">
        <v>22826</v>
      </c>
      <c r="G14" s="110">
        <f>ROUND(E14/F14,3)*100</f>
        <v>92.600000000000009</v>
      </c>
      <c r="H14" s="110">
        <f>ROUND(D14/C14,1)</f>
        <v>4.7</v>
      </c>
      <c r="I14" s="110">
        <f>ROUND(D14/$D$8,3)*100</f>
        <v>97.5</v>
      </c>
    </row>
    <row r="15" spans="1:9" s="245" customFormat="1" ht="11.45" customHeight="1">
      <c r="A15" s="38"/>
      <c r="B15" s="29"/>
      <c r="C15" s="30"/>
      <c r="D15" s="262"/>
      <c r="E15" s="108"/>
      <c r="F15" s="108"/>
      <c r="G15" s="108"/>
      <c r="H15" s="108"/>
      <c r="I15" s="108"/>
    </row>
    <row r="16" spans="1:9" ht="11.45" customHeight="1">
      <c r="A16" s="31" t="s">
        <v>196</v>
      </c>
      <c r="B16" s="29">
        <v>45</v>
      </c>
      <c r="C16" s="109">
        <v>10729</v>
      </c>
      <c r="D16" s="261">
        <f>SUM(E16:F16)</f>
        <v>43983</v>
      </c>
      <c r="E16" s="107">
        <v>21279</v>
      </c>
      <c r="F16" s="107">
        <v>22704</v>
      </c>
      <c r="G16" s="110">
        <f>ROUND(E16/F16,3)*100</f>
        <v>93.7</v>
      </c>
      <c r="H16" s="110">
        <f>ROUND(D16/C16,1)</f>
        <v>4.0999999999999996</v>
      </c>
      <c r="I16" s="110">
        <f>ROUND(D16/$D$8,3)*100</f>
        <v>97.6</v>
      </c>
    </row>
    <row r="17" spans="1:9" s="245" customFormat="1" ht="11.45" customHeight="1">
      <c r="A17" s="38"/>
      <c r="B17" s="29"/>
      <c r="C17" s="30"/>
      <c r="D17" s="262"/>
      <c r="E17" s="108"/>
      <c r="F17" s="108"/>
      <c r="G17" s="108"/>
      <c r="H17" s="108"/>
      <c r="I17" s="108"/>
    </row>
    <row r="18" spans="1:9" ht="11.45" customHeight="1">
      <c r="A18" s="31" t="s">
        <v>196</v>
      </c>
      <c r="B18" s="29">
        <v>50</v>
      </c>
      <c r="C18" s="109">
        <v>13672</v>
      </c>
      <c r="D18" s="261">
        <f t="shared" ref="D18:D59" si="0">SUM(E18:F18)</f>
        <v>50691</v>
      </c>
      <c r="E18" s="107">
        <v>25117</v>
      </c>
      <c r="F18" s="107">
        <v>25574</v>
      </c>
      <c r="G18" s="110">
        <f>ROUND(E18/F18,3)*100</f>
        <v>98.2</v>
      </c>
      <c r="H18" s="110">
        <f>ROUND(D18/C18,1)</f>
        <v>3.7</v>
      </c>
      <c r="I18" s="110">
        <f>ROUND(D18/$D$8,3)*100</f>
        <v>112.5</v>
      </c>
    </row>
    <row r="19" spans="1:9" s="246" customFormat="1" ht="11.45" customHeight="1">
      <c r="A19" s="39"/>
      <c r="B19" s="40"/>
      <c r="C19" s="30">
        <v>-1849</v>
      </c>
      <c r="D19" s="262">
        <f t="shared" si="0"/>
        <v>-5808</v>
      </c>
      <c r="E19" s="108">
        <v>-2968</v>
      </c>
      <c r="F19" s="108">
        <v>-2840</v>
      </c>
      <c r="G19" s="108"/>
      <c r="H19" s="108"/>
      <c r="I19" s="108"/>
    </row>
    <row r="20" spans="1:9" ht="11.45" customHeight="1">
      <c r="A20" s="31" t="s">
        <v>196</v>
      </c>
      <c r="B20" s="29">
        <v>55</v>
      </c>
      <c r="C20" s="109">
        <v>22173</v>
      </c>
      <c r="D20" s="261">
        <f t="shared" si="0"/>
        <v>67038</v>
      </c>
      <c r="E20" s="107">
        <v>34497</v>
      </c>
      <c r="F20" s="107">
        <v>32541</v>
      </c>
      <c r="G20" s="110">
        <f>ROUND(E20/F20,3)*100</f>
        <v>106</v>
      </c>
      <c r="H20" s="110">
        <f>ROUND(D20/C20,1)</f>
        <v>3</v>
      </c>
      <c r="I20" s="110">
        <f>ROUND(D20/$D$8,3)*100</f>
        <v>148.70000000000002</v>
      </c>
    </row>
    <row r="21" spans="1:9" s="246" customFormat="1" ht="11.45" customHeight="1">
      <c r="A21" s="39"/>
      <c r="B21" s="40"/>
      <c r="C21" s="30">
        <v>-8051</v>
      </c>
      <c r="D21" s="262">
        <f t="shared" si="0"/>
        <v>-20901</v>
      </c>
      <c r="E21" s="108">
        <v>-10943</v>
      </c>
      <c r="F21" s="108">
        <v>-9958</v>
      </c>
      <c r="G21" s="108"/>
      <c r="H21" s="108"/>
      <c r="I21" s="108"/>
    </row>
    <row r="22" spans="1:9" ht="11.45" customHeight="1">
      <c r="A22" s="31" t="s">
        <v>196</v>
      </c>
      <c r="B22" s="29">
        <v>60</v>
      </c>
      <c r="C22" s="109">
        <v>24853</v>
      </c>
      <c r="D22" s="261">
        <f t="shared" si="0"/>
        <v>75562</v>
      </c>
      <c r="E22" s="107">
        <v>38577</v>
      </c>
      <c r="F22" s="107">
        <v>36985</v>
      </c>
      <c r="G22" s="110">
        <f>ROUND(E22/F22,3)*100</f>
        <v>104.3</v>
      </c>
      <c r="H22" s="110">
        <f>ROUND(D22/C22,1)</f>
        <v>3</v>
      </c>
      <c r="I22" s="110">
        <f>ROUND(D22/$D$8,3)*100</f>
        <v>167.6</v>
      </c>
    </row>
    <row r="23" spans="1:9" s="246" customFormat="1" ht="11.45" customHeight="1">
      <c r="A23" s="39"/>
      <c r="B23" s="40"/>
      <c r="C23" s="30">
        <v>-10017</v>
      </c>
      <c r="D23" s="262">
        <f t="shared" si="0"/>
        <v>-28954</v>
      </c>
      <c r="E23" s="108">
        <v>-14741</v>
      </c>
      <c r="F23" s="108">
        <v>-14213</v>
      </c>
      <c r="G23" s="108"/>
      <c r="H23" s="108"/>
      <c r="I23" s="108"/>
    </row>
    <row r="24" spans="1:9" ht="11.45" customHeight="1">
      <c r="A24" s="31" t="s">
        <v>44</v>
      </c>
      <c r="B24" s="29">
        <v>2</v>
      </c>
      <c r="C24" s="109">
        <v>29082</v>
      </c>
      <c r="D24" s="261">
        <f t="shared" si="0"/>
        <v>84189</v>
      </c>
      <c r="E24" s="107">
        <v>42965</v>
      </c>
      <c r="F24" s="107">
        <v>41224</v>
      </c>
      <c r="G24" s="110">
        <f>ROUND(E24/F24,3)*100</f>
        <v>104.2</v>
      </c>
      <c r="H24" s="110">
        <f>ROUND(D24/C24,1)</f>
        <v>2.9</v>
      </c>
      <c r="I24" s="110">
        <f>ROUND(D24/$D$8,3)*100</f>
        <v>186.8</v>
      </c>
    </row>
    <row r="25" spans="1:9" s="246" customFormat="1" ht="11.45" customHeight="1">
      <c r="A25" s="39"/>
      <c r="B25" s="40"/>
      <c r="C25" s="30">
        <v>-11950</v>
      </c>
      <c r="D25" s="262">
        <f t="shared" si="0"/>
        <v>-33443</v>
      </c>
      <c r="E25" s="108">
        <v>-16995</v>
      </c>
      <c r="F25" s="108">
        <v>-16448</v>
      </c>
      <c r="G25" s="108"/>
      <c r="H25" s="108"/>
      <c r="I25" s="108"/>
    </row>
    <row r="26" spans="1:9" ht="11.45" customHeight="1">
      <c r="A26" s="31" t="s">
        <v>196</v>
      </c>
      <c r="B26" s="29">
        <v>7</v>
      </c>
      <c r="C26" s="109">
        <v>33626</v>
      </c>
      <c r="D26" s="261">
        <f t="shared" si="0"/>
        <v>89842</v>
      </c>
      <c r="E26" s="107">
        <v>46012</v>
      </c>
      <c r="F26" s="107">
        <v>43830</v>
      </c>
      <c r="G26" s="110">
        <f>ROUND(E26/F26,3)*100</f>
        <v>105</v>
      </c>
      <c r="H26" s="110">
        <f>ROUND(D26/C26,1)</f>
        <v>2.7</v>
      </c>
      <c r="I26" s="110">
        <f>ROUND(D26/$D$8,3)*100</f>
        <v>199.3</v>
      </c>
    </row>
    <row r="27" spans="1:9" s="246" customFormat="1" ht="11.45" customHeight="1">
      <c r="A27" s="39"/>
      <c r="B27" s="40"/>
      <c r="C27" s="30">
        <v>-13076</v>
      </c>
      <c r="D27" s="262">
        <f t="shared" si="0"/>
        <v>-34413</v>
      </c>
      <c r="E27" s="108">
        <v>-17354</v>
      </c>
      <c r="F27" s="108">
        <v>-17059</v>
      </c>
      <c r="G27" s="108"/>
      <c r="H27" s="108"/>
      <c r="I27" s="108"/>
    </row>
    <row r="28" spans="1:9" ht="11.45" customHeight="1">
      <c r="A28" s="31" t="s">
        <v>131</v>
      </c>
      <c r="B28" s="29">
        <v>12</v>
      </c>
      <c r="C28" s="109">
        <v>37031</v>
      </c>
      <c r="D28" s="261">
        <v>94163</v>
      </c>
      <c r="E28" s="107">
        <v>47795</v>
      </c>
      <c r="F28" s="107">
        <v>46368</v>
      </c>
      <c r="G28" s="110">
        <v>103.1</v>
      </c>
      <c r="H28" s="110">
        <v>2.5</v>
      </c>
      <c r="I28" s="110">
        <v>208.9</v>
      </c>
    </row>
    <row r="29" spans="1:9" s="246" customFormat="1" ht="11.45" customHeight="1">
      <c r="A29" s="39"/>
      <c r="B29" s="40"/>
      <c r="C29" s="30">
        <v>-13088</v>
      </c>
      <c r="D29" s="262">
        <f t="shared" si="0"/>
        <v>-32982</v>
      </c>
      <c r="E29" s="108">
        <v>-16421</v>
      </c>
      <c r="F29" s="108">
        <v>-16561</v>
      </c>
      <c r="G29" s="108"/>
      <c r="H29" s="108"/>
      <c r="I29" s="108"/>
    </row>
    <row r="30" spans="1:9" ht="11.45" customHeight="1">
      <c r="A30" s="31" t="s">
        <v>131</v>
      </c>
      <c r="B30" s="29">
        <v>15</v>
      </c>
      <c r="C30" s="109">
        <v>39661</v>
      </c>
      <c r="D30" s="261">
        <v>97057</v>
      </c>
      <c r="E30" s="107">
        <v>49037</v>
      </c>
      <c r="F30" s="107">
        <v>48020</v>
      </c>
      <c r="G30" s="110">
        <v>102.1</v>
      </c>
      <c r="H30" s="110">
        <v>2.4</v>
      </c>
      <c r="I30" s="110">
        <v>215.3</v>
      </c>
    </row>
    <row r="31" spans="1:9" s="246" customFormat="1" ht="11.45" customHeight="1">
      <c r="A31" s="39"/>
      <c r="B31" s="40"/>
      <c r="C31" s="30">
        <v>-13840</v>
      </c>
      <c r="D31" s="262">
        <f t="shared" si="0"/>
        <v>-33407</v>
      </c>
      <c r="E31" s="108">
        <v>-16413</v>
      </c>
      <c r="F31" s="108">
        <v>-16994</v>
      </c>
      <c r="G31" s="108"/>
      <c r="H31" s="108"/>
      <c r="I31" s="108"/>
    </row>
    <row r="32" spans="1:9" ht="11.45" customHeight="1">
      <c r="A32" s="31" t="s">
        <v>131</v>
      </c>
      <c r="B32" s="29">
        <v>16</v>
      </c>
      <c r="C32" s="109">
        <v>40345</v>
      </c>
      <c r="D32" s="261">
        <v>97740</v>
      </c>
      <c r="E32" s="107">
        <v>49370</v>
      </c>
      <c r="F32" s="107">
        <v>48370</v>
      </c>
      <c r="G32" s="110">
        <v>102.1</v>
      </c>
      <c r="H32" s="110">
        <v>2.4</v>
      </c>
      <c r="I32" s="110">
        <v>216.8</v>
      </c>
    </row>
    <row r="33" spans="1:9" s="246" customFormat="1" ht="11.45" customHeight="1">
      <c r="A33" s="39"/>
      <c r="B33" s="40"/>
      <c r="C33" s="30">
        <v>-13918</v>
      </c>
      <c r="D33" s="262">
        <f t="shared" si="0"/>
        <v>-33275</v>
      </c>
      <c r="E33" s="108">
        <v>-16286</v>
      </c>
      <c r="F33" s="108">
        <v>-16989</v>
      </c>
      <c r="G33" s="108"/>
      <c r="H33" s="108"/>
      <c r="I33" s="108"/>
    </row>
    <row r="34" spans="1:9" ht="11.45" customHeight="1">
      <c r="A34" s="31" t="s">
        <v>131</v>
      </c>
      <c r="B34" s="29">
        <v>17</v>
      </c>
      <c r="C34" s="109">
        <v>41202</v>
      </c>
      <c r="D34" s="261">
        <v>98708</v>
      </c>
      <c r="E34" s="107">
        <v>49637</v>
      </c>
      <c r="F34" s="107">
        <v>49071</v>
      </c>
      <c r="G34" s="110">
        <v>101.2</v>
      </c>
      <c r="H34" s="110">
        <v>2.4</v>
      </c>
      <c r="I34" s="110">
        <v>219</v>
      </c>
    </row>
    <row r="35" spans="1:9" s="246" customFormat="1" ht="11.45" customHeight="1">
      <c r="A35" s="39"/>
      <c r="B35" s="40"/>
      <c r="C35" s="30">
        <v>-13803</v>
      </c>
      <c r="D35" s="262">
        <f t="shared" si="0"/>
        <v>-33020</v>
      </c>
      <c r="E35" s="108">
        <v>-15954</v>
      </c>
      <c r="F35" s="108">
        <v>-17066</v>
      </c>
      <c r="G35" s="108"/>
      <c r="H35" s="108"/>
      <c r="I35" s="108"/>
    </row>
    <row r="36" spans="1:9" ht="11.45" customHeight="1">
      <c r="A36" s="31" t="s">
        <v>131</v>
      </c>
      <c r="B36" s="29">
        <v>18</v>
      </c>
      <c r="C36" s="109">
        <v>49134</v>
      </c>
      <c r="D36" s="261">
        <v>120534</v>
      </c>
      <c r="E36" s="107">
        <v>60803</v>
      </c>
      <c r="F36" s="107">
        <v>59731</v>
      </c>
      <c r="G36" s="110">
        <v>101.8</v>
      </c>
      <c r="H36" s="110">
        <v>2.5</v>
      </c>
      <c r="I36" s="110">
        <v>267.39999999999998</v>
      </c>
    </row>
    <row r="37" spans="1:9" s="246" customFormat="1" ht="11.45" customHeight="1">
      <c r="A37" s="41"/>
      <c r="B37" s="40"/>
      <c r="C37" s="30">
        <v>-14020</v>
      </c>
      <c r="D37" s="262">
        <f t="shared" si="0"/>
        <v>-33268</v>
      </c>
      <c r="E37" s="108">
        <v>-16074</v>
      </c>
      <c r="F37" s="108">
        <v>-17194</v>
      </c>
      <c r="G37" s="108"/>
      <c r="H37" s="108"/>
      <c r="I37" s="108"/>
    </row>
    <row r="38" spans="1:9" ht="11.45" customHeight="1">
      <c r="A38" s="32"/>
      <c r="B38" s="29">
        <v>19</v>
      </c>
      <c r="C38" s="109">
        <v>50529</v>
      </c>
      <c r="D38" s="261">
        <v>122231</v>
      </c>
      <c r="E38" s="107">
        <v>61696</v>
      </c>
      <c r="F38" s="107">
        <v>60535</v>
      </c>
      <c r="G38" s="110">
        <v>101.89999999999999</v>
      </c>
      <c r="H38" s="110">
        <v>2.4</v>
      </c>
      <c r="I38" s="110">
        <v>271.20000000000005</v>
      </c>
    </row>
    <row r="39" spans="1:9" s="246" customFormat="1" ht="11.45" customHeight="1">
      <c r="A39" s="41"/>
      <c r="B39" s="40"/>
      <c r="C39" s="30">
        <v>-14373</v>
      </c>
      <c r="D39" s="262">
        <f t="shared" si="0"/>
        <v>-33588</v>
      </c>
      <c r="E39" s="108">
        <v>-16233</v>
      </c>
      <c r="F39" s="108">
        <v>-17355</v>
      </c>
      <c r="G39" s="108"/>
      <c r="H39" s="108"/>
      <c r="I39" s="108"/>
    </row>
    <row r="40" spans="1:9" ht="11.45" customHeight="1">
      <c r="A40" s="32"/>
      <c r="B40" s="29">
        <v>20</v>
      </c>
      <c r="C40" s="109">
        <v>51790</v>
      </c>
      <c r="D40" s="261">
        <v>123742</v>
      </c>
      <c r="E40" s="107">
        <v>62519</v>
      </c>
      <c r="F40" s="107">
        <v>61223</v>
      </c>
      <c r="G40" s="110">
        <v>102.1</v>
      </c>
      <c r="H40" s="110">
        <v>2.4</v>
      </c>
      <c r="I40" s="110">
        <v>274.5</v>
      </c>
    </row>
    <row r="41" spans="1:9" s="246" customFormat="1" ht="11.45" customHeight="1">
      <c r="A41" s="41"/>
      <c r="B41" s="40"/>
      <c r="C41" s="30">
        <v>-14719</v>
      </c>
      <c r="D41" s="262">
        <f t="shared" si="0"/>
        <v>-33929</v>
      </c>
      <c r="E41" s="108">
        <v>-16405</v>
      </c>
      <c r="F41" s="108">
        <v>-17524</v>
      </c>
      <c r="G41" s="108"/>
      <c r="H41" s="108"/>
      <c r="I41" s="108"/>
    </row>
    <row r="42" spans="1:9" ht="11.45" customHeight="1">
      <c r="A42" s="32"/>
      <c r="B42" s="29">
        <v>21</v>
      </c>
      <c r="C42" s="109">
        <v>53068</v>
      </c>
      <c r="D42" s="261">
        <v>125428</v>
      </c>
      <c r="E42" s="107">
        <v>63455</v>
      </c>
      <c r="F42" s="107">
        <v>61973</v>
      </c>
      <c r="G42" s="110">
        <v>102.4</v>
      </c>
      <c r="H42" s="110">
        <v>2.4</v>
      </c>
      <c r="I42" s="110">
        <v>278.3</v>
      </c>
    </row>
    <row r="43" spans="1:9" s="246" customFormat="1" ht="11.45" customHeight="1">
      <c r="A43" s="41"/>
      <c r="B43" s="40"/>
      <c r="C43" s="30">
        <v>-14867</v>
      </c>
      <c r="D43" s="262">
        <f t="shared" si="0"/>
        <v>-34114</v>
      </c>
      <c r="E43" s="108">
        <v>-16524</v>
      </c>
      <c r="F43" s="108">
        <v>-17590</v>
      </c>
      <c r="G43" s="108"/>
      <c r="H43" s="108"/>
      <c r="I43" s="108"/>
    </row>
    <row r="44" spans="1:9" s="245" customFormat="1" ht="11.45" customHeight="1">
      <c r="A44" s="32"/>
      <c r="B44" s="33">
        <v>22</v>
      </c>
      <c r="C44" s="109">
        <v>53645</v>
      </c>
      <c r="D44" s="261">
        <v>126098</v>
      </c>
      <c r="E44" s="107">
        <v>63785</v>
      </c>
      <c r="F44" s="107">
        <v>62313</v>
      </c>
      <c r="G44" s="110">
        <v>102.4</v>
      </c>
      <c r="H44" s="110">
        <v>2.4</v>
      </c>
      <c r="I44" s="110">
        <v>279.8</v>
      </c>
    </row>
    <row r="45" spans="1:9" s="246" customFormat="1" ht="11.45" customHeight="1">
      <c r="A45" s="41"/>
      <c r="B45" s="34"/>
      <c r="C45" s="30">
        <v>-14725</v>
      </c>
      <c r="D45" s="262">
        <f t="shared" si="0"/>
        <v>-33912</v>
      </c>
      <c r="E45" s="108">
        <v>-16431</v>
      </c>
      <c r="F45" s="108">
        <v>-17481</v>
      </c>
      <c r="G45" s="108"/>
      <c r="H45" s="108"/>
      <c r="I45" s="108"/>
    </row>
    <row r="46" spans="1:9" s="245" customFormat="1" ht="11.45" customHeight="1">
      <c r="A46" s="32"/>
      <c r="B46" s="33">
        <v>23</v>
      </c>
      <c r="C46" s="109">
        <v>54021</v>
      </c>
      <c r="D46" s="261">
        <v>126235</v>
      </c>
      <c r="E46" s="107">
        <v>63929</v>
      </c>
      <c r="F46" s="107">
        <v>62306</v>
      </c>
      <c r="G46" s="110">
        <v>102.60000000000001</v>
      </c>
      <c r="H46" s="110">
        <v>2.2999999999999998</v>
      </c>
      <c r="I46" s="110">
        <v>280.10000000000002</v>
      </c>
    </row>
    <row r="47" spans="1:9" s="246" customFormat="1" ht="11.45" customHeight="1">
      <c r="A47" s="41"/>
      <c r="B47" s="42"/>
      <c r="C47" s="30">
        <v>-14381</v>
      </c>
      <c r="D47" s="262">
        <f t="shared" si="0"/>
        <v>-33386</v>
      </c>
      <c r="E47" s="108">
        <v>-16220</v>
      </c>
      <c r="F47" s="108">
        <v>-17166</v>
      </c>
      <c r="G47" s="108"/>
      <c r="H47" s="108"/>
      <c r="I47" s="108"/>
    </row>
    <row r="48" spans="1:9" s="247" customFormat="1" ht="11.45" customHeight="1">
      <c r="A48" s="32"/>
      <c r="B48" s="33">
        <v>24</v>
      </c>
      <c r="C48" s="109">
        <v>54688</v>
      </c>
      <c r="D48" s="261">
        <v>126801</v>
      </c>
      <c r="E48" s="107">
        <v>64154</v>
      </c>
      <c r="F48" s="107">
        <v>62647</v>
      </c>
      <c r="G48" s="110">
        <v>102.4</v>
      </c>
      <c r="H48" s="110">
        <v>2.2999999999999998</v>
      </c>
      <c r="I48" s="110">
        <v>281.3</v>
      </c>
    </row>
    <row r="49" spans="1:9" s="246" customFormat="1" ht="11.45" customHeight="1">
      <c r="A49" s="32"/>
      <c r="B49" s="42"/>
      <c r="C49" s="30">
        <v>-14335</v>
      </c>
      <c r="D49" s="262">
        <f t="shared" si="0"/>
        <v>-33023</v>
      </c>
      <c r="E49" s="108">
        <v>-16037</v>
      </c>
      <c r="F49" s="108">
        <v>-16986</v>
      </c>
      <c r="G49" s="108"/>
      <c r="H49" s="108"/>
      <c r="I49" s="108"/>
    </row>
    <row r="50" spans="1:9" s="247" customFormat="1" ht="11.45" customHeight="1">
      <c r="A50" s="32"/>
      <c r="B50" s="33">
        <v>25</v>
      </c>
      <c r="C50" s="109">
        <v>56755</v>
      </c>
      <c r="D50" s="261">
        <v>130469</v>
      </c>
      <c r="E50" s="107">
        <v>65626</v>
      </c>
      <c r="F50" s="107">
        <v>64843</v>
      </c>
      <c r="G50" s="110">
        <v>101.2</v>
      </c>
      <c r="H50" s="110">
        <v>2.2999999999999998</v>
      </c>
      <c r="I50" s="110">
        <v>289.40000000000003</v>
      </c>
    </row>
    <row r="51" spans="1:9" s="246" customFormat="1" ht="11.45" customHeight="1">
      <c r="A51" s="32"/>
      <c r="B51" s="42"/>
      <c r="C51" s="30">
        <v>-14657</v>
      </c>
      <c r="D51" s="262">
        <f t="shared" si="0"/>
        <v>-33633</v>
      </c>
      <c r="E51" s="108">
        <v>-16201</v>
      </c>
      <c r="F51" s="108">
        <v>-17432</v>
      </c>
      <c r="G51" s="108"/>
      <c r="H51" s="108"/>
      <c r="I51" s="108"/>
    </row>
    <row r="52" spans="1:9" s="247" customFormat="1" ht="11.45" customHeight="1">
      <c r="A52" s="32"/>
      <c r="B52" s="33">
        <v>26</v>
      </c>
      <c r="C52" s="109">
        <v>57550</v>
      </c>
      <c r="D52" s="261">
        <v>131233</v>
      </c>
      <c r="E52" s="107">
        <v>65997</v>
      </c>
      <c r="F52" s="107">
        <v>65236</v>
      </c>
      <c r="G52" s="110">
        <v>101.2</v>
      </c>
      <c r="H52" s="110">
        <v>2.2999999999999998</v>
      </c>
      <c r="I52" s="110">
        <v>291.10000000000002</v>
      </c>
    </row>
    <row r="53" spans="1:9" s="246" customFormat="1" ht="11.45" customHeight="1">
      <c r="A53" s="41"/>
      <c r="B53" s="42"/>
      <c r="C53" s="30">
        <v>-14734</v>
      </c>
      <c r="D53" s="262">
        <f>SUM(E53:F53)</f>
        <v>-33612</v>
      </c>
      <c r="E53" s="108">
        <v>-16180</v>
      </c>
      <c r="F53" s="108">
        <v>-17432</v>
      </c>
      <c r="G53" s="108"/>
      <c r="H53" s="108"/>
      <c r="I53" s="108"/>
    </row>
    <row r="54" spans="1:9" s="247" customFormat="1" ht="11.45" customHeight="1">
      <c r="A54" s="41"/>
      <c r="B54" s="33">
        <v>27</v>
      </c>
      <c r="C54" s="109">
        <v>58217</v>
      </c>
      <c r="D54" s="261">
        <v>131564</v>
      </c>
      <c r="E54" s="107">
        <v>66227</v>
      </c>
      <c r="F54" s="107">
        <v>65337</v>
      </c>
      <c r="G54" s="110">
        <v>101.4</v>
      </c>
      <c r="H54" s="110">
        <v>2.2999999999999998</v>
      </c>
      <c r="I54" s="110">
        <v>291.89999999999998</v>
      </c>
    </row>
    <row r="55" spans="1:9" s="247" customFormat="1" ht="11.45" customHeight="1">
      <c r="A55" s="41"/>
      <c r="B55" s="42"/>
      <c r="C55" s="30">
        <v>-14791</v>
      </c>
      <c r="D55" s="262">
        <f t="shared" si="0"/>
        <v>-33221</v>
      </c>
      <c r="E55" s="108">
        <v>-16019</v>
      </c>
      <c r="F55" s="108">
        <v>-17202</v>
      </c>
      <c r="G55" s="108"/>
      <c r="H55" s="108"/>
      <c r="I55" s="108"/>
    </row>
    <row r="56" spans="1:9" s="247" customFormat="1" ht="11.45" customHeight="1">
      <c r="A56" s="41"/>
      <c r="B56" s="33">
        <v>28</v>
      </c>
      <c r="C56" s="109">
        <v>59298</v>
      </c>
      <c r="D56" s="261">
        <v>131901</v>
      </c>
      <c r="E56" s="107">
        <v>66246</v>
      </c>
      <c r="F56" s="107">
        <v>65655</v>
      </c>
      <c r="G56" s="110">
        <v>100.89999999999999</v>
      </c>
      <c r="H56" s="110">
        <v>2.2000000000000002</v>
      </c>
      <c r="I56" s="110">
        <v>292.60000000000002</v>
      </c>
    </row>
    <row r="57" spans="1:9" s="247" customFormat="1" ht="11.45" customHeight="1">
      <c r="A57" s="41"/>
      <c r="B57" s="42"/>
      <c r="C57" s="30">
        <v>-14899</v>
      </c>
      <c r="D57" s="262">
        <f t="shared" si="0"/>
        <v>-32901</v>
      </c>
      <c r="E57" s="108">
        <v>-15744</v>
      </c>
      <c r="F57" s="108">
        <v>-17157</v>
      </c>
      <c r="G57" s="108"/>
      <c r="H57" s="108"/>
      <c r="I57" s="108"/>
    </row>
    <row r="58" spans="1:9" s="247" customFormat="1" ht="11.45" customHeight="1">
      <c r="A58" s="41"/>
      <c r="B58" s="33">
        <v>29</v>
      </c>
      <c r="C58" s="109">
        <v>60499</v>
      </c>
      <c r="D58" s="261">
        <v>132409</v>
      </c>
      <c r="E58" s="107">
        <v>66406</v>
      </c>
      <c r="F58" s="107">
        <v>66003</v>
      </c>
      <c r="G58" s="110">
        <v>100.6</v>
      </c>
      <c r="H58" s="110">
        <v>2.2000000000000002</v>
      </c>
      <c r="I58" s="110">
        <v>293.8</v>
      </c>
    </row>
    <row r="59" spans="1:9" s="246" customFormat="1" ht="11.45" customHeight="1">
      <c r="A59" s="41"/>
      <c r="B59" s="42"/>
      <c r="C59" s="30">
        <v>-14802</v>
      </c>
      <c r="D59" s="262">
        <f t="shared" si="0"/>
        <v>-32402</v>
      </c>
      <c r="E59" s="108">
        <v>-15480</v>
      </c>
      <c r="F59" s="108">
        <v>-16922</v>
      </c>
      <c r="G59" s="108"/>
      <c r="H59" s="108"/>
      <c r="I59" s="108"/>
    </row>
    <row r="60" spans="1:9" s="246" customFormat="1" ht="11.45" customHeight="1">
      <c r="A60" s="41"/>
      <c r="B60" s="29">
        <v>30</v>
      </c>
      <c r="C60" s="109">
        <v>61658</v>
      </c>
      <c r="D60" s="261">
        <v>132943</v>
      </c>
      <c r="E60" s="107">
        <v>66631</v>
      </c>
      <c r="F60" s="107">
        <v>66312</v>
      </c>
      <c r="G60" s="110">
        <f>ROUND(E60/F60,3)*100</f>
        <v>100.49999999999999</v>
      </c>
      <c r="H60" s="110">
        <f>ROUND(D60/C60,1)</f>
        <v>2.2000000000000002</v>
      </c>
      <c r="I60" s="110">
        <f>ROUND(D60/$D$8,3)*100</f>
        <v>294.89999999999998</v>
      </c>
    </row>
    <row r="61" spans="1:9" s="246" customFormat="1" ht="11.45" customHeight="1">
      <c r="A61" s="41"/>
      <c r="B61" s="40"/>
      <c r="C61" s="30">
        <v>-14770</v>
      </c>
      <c r="D61" s="262">
        <f>SUM(E61:F61)</f>
        <v>-31990</v>
      </c>
      <c r="E61" s="108">
        <v>-15291</v>
      </c>
      <c r="F61" s="108">
        <v>-16699</v>
      </c>
      <c r="G61" s="108"/>
      <c r="H61" s="108"/>
      <c r="I61" s="108"/>
    </row>
    <row r="62" spans="1:9" s="246" customFormat="1" ht="11.45" customHeight="1">
      <c r="A62" s="41"/>
      <c r="B62" s="29">
        <v>31</v>
      </c>
      <c r="C62" s="109">
        <v>62582</v>
      </c>
      <c r="D62" s="480">
        <v>132883</v>
      </c>
      <c r="E62" s="481">
        <v>66512</v>
      </c>
      <c r="F62" s="481">
        <v>66371</v>
      </c>
      <c r="G62" s="482">
        <f>ROUND(E62/F62,3)*100</f>
        <v>100.2</v>
      </c>
      <c r="H62" s="110">
        <f>ROUND(D62/C62,1)</f>
        <v>2.1</v>
      </c>
      <c r="I62" s="482">
        <f>ROUND(D62/$D$8,3)*100</f>
        <v>294.8</v>
      </c>
    </row>
    <row r="63" spans="1:9" s="246" customFormat="1" ht="11.45" customHeight="1">
      <c r="A63" s="41"/>
      <c r="B63" s="40"/>
      <c r="C63" s="30">
        <v>-14969</v>
      </c>
      <c r="D63" s="262">
        <f>SUM(E63:F63)</f>
        <v>-31855</v>
      </c>
      <c r="E63" s="484">
        <v>-15221</v>
      </c>
      <c r="F63" s="484">
        <v>-16634</v>
      </c>
      <c r="G63" s="484"/>
      <c r="H63" s="108"/>
      <c r="I63" s="108"/>
    </row>
    <row r="64" spans="1:9" s="524" customFormat="1" ht="11.45" customHeight="1">
      <c r="A64" s="527" t="s">
        <v>744</v>
      </c>
      <c r="B64" s="528">
        <v>2</v>
      </c>
      <c r="C64" s="529">
        <v>63636</v>
      </c>
      <c r="D64" s="480">
        <f>SUM(E64:F64)</f>
        <v>133161</v>
      </c>
      <c r="E64" s="481">
        <v>66612</v>
      </c>
      <c r="F64" s="481">
        <v>66549</v>
      </c>
      <c r="G64" s="482">
        <f>ROUND(E64/F64,3)*100</f>
        <v>100.1</v>
      </c>
      <c r="H64" s="482">
        <f>ROUND(D64/C64,1)</f>
        <v>2.1</v>
      </c>
      <c r="I64" s="482">
        <f>ROUND(D64/$D$8,3)*100</f>
        <v>295.40000000000003</v>
      </c>
    </row>
    <row r="65" spans="1:9" s="524" customFormat="1" ht="11.45" customHeight="1">
      <c r="A65" s="525"/>
      <c r="B65" s="526"/>
      <c r="C65" s="530">
        <v>-15158</v>
      </c>
      <c r="D65" s="531">
        <f>SUM(E65:F65)</f>
        <v>-31810</v>
      </c>
      <c r="E65" s="483">
        <v>-15207</v>
      </c>
      <c r="F65" s="483">
        <v>-16603</v>
      </c>
      <c r="G65" s="483"/>
      <c r="H65" s="483"/>
      <c r="I65" s="484"/>
    </row>
    <row r="66" spans="1:9" ht="16.5" customHeight="1">
      <c r="A66" s="27" t="s">
        <v>363</v>
      </c>
      <c r="B66" s="248"/>
      <c r="C66" s="248"/>
      <c r="D66" s="248"/>
      <c r="E66" s="249"/>
      <c r="F66" s="249"/>
      <c r="G66" s="249"/>
      <c r="H66" s="249"/>
      <c r="I66" s="28" t="s">
        <v>45</v>
      </c>
    </row>
    <row r="67" spans="1:9">
      <c r="A67" s="1" t="s">
        <v>591</v>
      </c>
    </row>
    <row r="68" spans="1:9">
      <c r="A68" s="1" t="s">
        <v>592</v>
      </c>
    </row>
  </sheetData>
  <mergeCells count="6">
    <mergeCell ref="A1:I1"/>
    <mergeCell ref="A4:B6"/>
    <mergeCell ref="C4:I4"/>
    <mergeCell ref="C5:C6"/>
    <mergeCell ref="D5:F5"/>
    <mergeCell ref="I5:I6"/>
  </mergeCells>
  <phoneticPr fontId="5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47"/>
  <sheetViews>
    <sheetView topLeftCell="A13" zoomScale="85" zoomScaleNormal="85" workbookViewId="0">
      <selection activeCell="H32" sqref="H32:I32"/>
    </sheetView>
  </sheetViews>
  <sheetFormatPr defaultRowHeight="13.5"/>
  <cols>
    <col min="1" max="1" width="9.5" style="179" customWidth="1"/>
    <col min="2" max="2" width="1.625" style="179" customWidth="1"/>
    <col min="3" max="3" width="4.125" style="272" bestFit="1" customWidth="1"/>
    <col min="4" max="10" width="10.25" style="179" customWidth="1"/>
    <col min="11" max="16384" width="9" style="179"/>
  </cols>
  <sheetData>
    <row r="1" spans="1:10" ht="24" customHeight="1">
      <c r="A1" s="593" t="s">
        <v>616</v>
      </c>
      <c r="B1" s="593"/>
      <c r="C1" s="593"/>
      <c r="D1" s="593"/>
      <c r="E1" s="593"/>
      <c r="F1" s="593"/>
      <c r="G1" s="593"/>
      <c r="H1" s="593"/>
      <c r="I1" s="593"/>
      <c r="J1" s="593"/>
    </row>
    <row r="2" spans="1:10" ht="16.5" customHeight="1">
      <c r="A2" s="189"/>
      <c r="B2" s="189"/>
      <c r="C2" s="192"/>
      <c r="D2" s="189"/>
      <c r="E2" s="189"/>
      <c r="F2" s="189"/>
      <c r="G2" s="189"/>
      <c r="H2" s="189"/>
      <c r="I2" s="189"/>
      <c r="J2" s="189"/>
    </row>
    <row r="3" spans="1:10" ht="24" customHeight="1">
      <c r="A3" s="594" t="s">
        <v>615</v>
      </c>
      <c r="B3" s="595"/>
      <c r="C3" s="596"/>
      <c r="D3" s="588" t="s">
        <v>614</v>
      </c>
      <c r="E3" s="599"/>
      <c r="F3" s="599"/>
      <c r="G3" s="600"/>
      <c r="H3" s="588" t="s">
        <v>613</v>
      </c>
      <c r="I3" s="599"/>
      <c r="J3" s="599"/>
    </row>
    <row r="4" spans="1:10" ht="24" customHeight="1">
      <c r="A4" s="597"/>
      <c r="B4" s="597"/>
      <c r="C4" s="598"/>
      <c r="D4" s="241" t="s">
        <v>612</v>
      </c>
      <c r="E4" s="241" t="s">
        <v>611</v>
      </c>
      <c r="F4" s="241" t="s">
        <v>610</v>
      </c>
      <c r="G4" s="241" t="s">
        <v>607</v>
      </c>
      <c r="H4" s="241" t="s">
        <v>609</v>
      </c>
      <c r="I4" s="241" t="s">
        <v>608</v>
      </c>
      <c r="J4" s="302" t="s">
        <v>607</v>
      </c>
    </row>
    <row r="5" spans="1:10" ht="9" customHeight="1">
      <c r="A5" s="601"/>
      <c r="B5" s="601"/>
      <c r="C5" s="283"/>
      <c r="D5" s="281"/>
      <c r="E5" s="280"/>
      <c r="F5" s="280"/>
      <c r="G5" s="282"/>
      <c r="H5" s="281"/>
      <c r="I5" s="280"/>
      <c r="J5" s="280"/>
    </row>
    <row r="6" spans="1:10" ht="17.25" customHeight="1">
      <c r="A6" s="277" t="s">
        <v>751</v>
      </c>
      <c r="B6" s="277"/>
      <c r="C6" s="279">
        <v>5</v>
      </c>
      <c r="D6" s="278">
        <v>8214</v>
      </c>
      <c r="E6" s="274">
        <v>7805</v>
      </c>
      <c r="F6" s="274">
        <v>-14</v>
      </c>
      <c r="G6" s="275">
        <v>395</v>
      </c>
      <c r="H6" s="278">
        <v>1066</v>
      </c>
      <c r="I6" s="274">
        <v>468</v>
      </c>
      <c r="J6" s="274">
        <v>598</v>
      </c>
    </row>
    <row r="7" spans="1:10" ht="17.25" customHeight="1">
      <c r="A7" s="277"/>
      <c r="B7" s="277"/>
      <c r="C7" s="279">
        <v>6</v>
      </c>
      <c r="D7" s="278">
        <v>7194</v>
      </c>
      <c r="E7" s="274">
        <v>7760</v>
      </c>
      <c r="F7" s="274">
        <v>29</v>
      </c>
      <c r="G7" s="275">
        <v>-537</v>
      </c>
      <c r="H7" s="278">
        <v>1116</v>
      </c>
      <c r="I7" s="274">
        <v>485</v>
      </c>
      <c r="J7" s="274">
        <v>631</v>
      </c>
    </row>
    <row r="8" spans="1:10" ht="17.25" customHeight="1">
      <c r="A8" s="277"/>
      <c r="B8" s="277"/>
      <c r="C8" s="272">
        <v>7</v>
      </c>
      <c r="D8" s="278">
        <v>7111</v>
      </c>
      <c r="E8" s="274">
        <v>6994</v>
      </c>
      <c r="F8" s="274">
        <v>40</v>
      </c>
      <c r="G8" s="275">
        <v>157</v>
      </c>
      <c r="H8" s="278">
        <v>1023</v>
      </c>
      <c r="I8" s="274">
        <v>494</v>
      </c>
      <c r="J8" s="274">
        <v>529</v>
      </c>
    </row>
    <row r="9" spans="1:10" ht="17.25" customHeight="1">
      <c r="A9" s="277"/>
      <c r="B9" s="277"/>
      <c r="C9" s="279">
        <v>8</v>
      </c>
      <c r="D9" s="278">
        <v>7530</v>
      </c>
      <c r="E9" s="274">
        <v>7501</v>
      </c>
      <c r="F9" s="274">
        <v>51</v>
      </c>
      <c r="G9" s="275">
        <v>80</v>
      </c>
      <c r="H9" s="278">
        <v>1118</v>
      </c>
      <c r="I9" s="274">
        <v>534</v>
      </c>
      <c r="J9" s="274">
        <v>584</v>
      </c>
    </row>
    <row r="10" spans="1:10" ht="17.25" customHeight="1">
      <c r="A10" s="277"/>
      <c r="B10" s="277"/>
      <c r="C10" s="279">
        <v>9</v>
      </c>
      <c r="D10" s="278">
        <v>7343</v>
      </c>
      <c r="E10" s="274">
        <v>6982</v>
      </c>
      <c r="F10" s="274">
        <v>21</v>
      </c>
      <c r="G10" s="275">
        <v>382</v>
      </c>
      <c r="H10" s="278">
        <v>1135</v>
      </c>
      <c r="I10" s="274">
        <v>557</v>
      </c>
      <c r="J10" s="274">
        <v>578</v>
      </c>
    </row>
    <row r="11" spans="1:10" ht="17.25" customHeight="1">
      <c r="A11" s="277"/>
      <c r="B11" s="277"/>
      <c r="C11" s="279">
        <v>10</v>
      </c>
      <c r="D11" s="278">
        <v>7001</v>
      </c>
      <c r="E11" s="274">
        <v>6905</v>
      </c>
      <c r="F11" s="274">
        <v>64</v>
      </c>
      <c r="G11" s="275">
        <v>160</v>
      </c>
      <c r="H11" s="278">
        <v>1052</v>
      </c>
      <c r="I11" s="274">
        <v>575</v>
      </c>
      <c r="J11" s="274">
        <v>477</v>
      </c>
    </row>
    <row r="12" spans="1:10" ht="17.25" customHeight="1">
      <c r="B12" s="277"/>
      <c r="C12" s="279">
        <v>11</v>
      </c>
      <c r="D12" s="278">
        <v>7300</v>
      </c>
      <c r="E12" s="274">
        <v>6580</v>
      </c>
      <c r="F12" s="274">
        <v>31</v>
      </c>
      <c r="G12" s="275">
        <v>751</v>
      </c>
      <c r="H12" s="278">
        <v>1160</v>
      </c>
      <c r="I12" s="274">
        <v>537</v>
      </c>
      <c r="J12" s="274">
        <v>623</v>
      </c>
    </row>
    <row r="13" spans="1:10" ht="17.25" customHeight="1">
      <c r="A13" s="277"/>
      <c r="B13" s="277"/>
      <c r="C13" s="279">
        <v>12</v>
      </c>
      <c r="D13" s="278">
        <v>6953</v>
      </c>
      <c r="E13" s="274">
        <v>6722</v>
      </c>
      <c r="F13" s="274">
        <v>39</v>
      </c>
      <c r="G13" s="275">
        <v>270</v>
      </c>
      <c r="H13" s="278">
        <v>1160</v>
      </c>
      <c r="I13" s="274">
        <v>582</v>
      </c>
      <c r="J13" s="274">
        <v>578</v>
      </c>
    </row>
    <row r="14" spans="1:10" ht="17.25" customHeight="1">
      <c r="A14" s="277"/>
      <c r="B14" s="277"/>
      <c r="C14" s="279">
        <v>13</v>
      </c>
      <c r="D14" s="278">
        <v>7270</v>
      </c>
      <c r="E14" s="274">
        <v>7059</v>
      </c>
      <c r="F14" s="274">
        <v>25</v>
      </c>
      <c r="G14" s="275">
        <v>236</v>
      </c>
      <c r="H14" s="278">
        <v>1131</v>
      </c>
      <c r="I14" s="274">
        <v>528</v>
      </c>
      <c r="J14" s="274">
        <v>603</v>
      </c>
    </row>
    <row r="15" spans="1:10" ht="17.25" customHeight="1">
      <c r="A15" s="277"/>
      <c r="B15" s="277"/>
      <c r="C15" s="279">
        <v>14</v>
      </c>
      <c r="D15" s="278">
        <v>7683</v>
      </c>
      <c r="E15" s="274">
        <v>7060</v>
      </c>
      <c r="F15" s="274">
        <v>29</v>
      </c>
      <c r="G15" s="275">
        <v>652</v>
      </c>
      <c r="H15" s="278">
        <v>1159</v>
      </c>
      <c r="I15" s="274">
        <v>604</v>
      </c>
      <c r="J15" s="274">
        <v>555</v>
      </c>
    </row>
    <row r="16" spans="1:10" ht="17.25" customHeight="1">
      <c r="A16" s="277"/>
      <c r="B16" s="277"/>
      <c r="C16" s="276">
        <v>15</v>
      </c>
      <c r="D16" s="278">
        <v>7068</v>
      </c>
      <c r="E16" s="274">
        <v>6966</v>
      </c>
      <c r="F16" s="274">
        <v>21</v>
      </c>
      <c r="G16" s="275">
        <v>123</v>
      </c>
      <c r="H16" s="278">
        <v>1175</v>
      </c>
      <c r="I16" s="274">
        <v>615</v>
      </c>
      <c r="J16" s="274">
        <v>560</v>
      </c>
    </row>
    <row r="17" spans="1:10" ht="17.25" customHeight="1">
      <c r="A17" s="277"/>
      <c r="B17" s="277"/>
      <c r="C17" s="276">
        <v>16</v>
      </c>
      <c r="D17" s="278">
        <v>7286</v>
      </c>
      <c r="E17" s="274">
        <v>6848</v>
      </c>
      <c r="F17" s="274">
        <v>1</v>
      </c>
      <c r="G17" s="275">
        <v>439</v>
      </c>
      <c r="H17" s="278">
        <v>1176</v>
      </c>
      <c r="I17" s="274">
        <v>647</v>
      </c>
      <c r="J17" s="274">
        <v>529</v>
      </c>
    </row>
    <row r="18" spans="1:10" ht="17.25" customHeight="1">
      <c r="A18" s="277"/>
      <c r="B18" s="277"/>
      <c r="C18" s="276">
        <v>17</v>
      </c>
      <c r="D18" s="278">
        <v>8208</v>
      </c>
      <c r="E18" s="274">
        <v>7222</v>
      </c>
      <c r="F18" s="274">
        <v>-32</v>
      </c>
      <c r="G18" s="275">
        <v>954</v>
      </c>
      <c r="H18" s="278">
        <v>1239</v>
      </c>
      <c r="I18" s="274">
        <v>786</v>
      </c>
      <c r="J18" s="274">
        <v>453</v>
      </c>
    </row>
    <row r="19" spans="1:10" ht="17.25" customHeight="1">
      <c r="A19" s="277"/>
      <c r="B19" s="277"/>
      <c r="C19" s="276">
        <v>18</v>
      </c>
      <c r="D19" s="278">
        <v>8711</v>
      </c>
      <c r="E19" s="274">
        <v>7451</v>
      </c>
      <c r="F19" s="274">
        <v>30</v>
      </c>
      <c r="G19" s="275">
        <v>1290</v>
      </c>
      <c r="H19" s="278">
        <v>1318</v>
      </c>
      <c r="I19" s="274">
        <v>911</v>
      </c>
      <c r="J19" s="274">
        <v>407</v>
      </c>
    </row>
    <row r="20" spans="1:10" ht="17.25" customHeight="1">
      <c r="A20" s="277"/>
      <c r="B20" s="277"/>
      <c r="C20" s="276">
        <v>19</v>
      </c>
      <c r="D20" s="278">
        <v>8359</v>
      </c>
      <c r="E20" s="274">
        <v>7046</v>
      </c>
      <c r="F20" s="274">
        <v>47</v>
      </c>
      <c r="G20" s="275">
        <v>1360</v>
      </c>
      <c r="H20" s="278">
        <v>1334</v>
      </c>
      <c r="I20" s="274">
        <v>878</v>
      </c>
      <c r="J20" s="274">
        <v>456</v>
      </c>
    </row>
    <row r="21" spans="1:10" ht="17.25" customHeight="1">
      <c r="A21" s="277"/>
      <c r="C21" s="276">
        <v>20</v>
      </c>
      <c r="D21" s="278">
        <v>8063</v>
      </c>
      <c r="E21" s="274">
        <v>7290</v>
      </c>
      <c r="F21" s="274">
        <v>81</v>
      </c>
      <c r="G21" s="275">
        <v>854</v>
      </c>
      <c r="H21" s="278">
        <v>1450</v>
      </c>
      <c r="I21" s="274">
        <v>900</v>
      </c>
      <c r="J21" s="274">
        <v>550</v>
      </c>
    </row>
    <row r="22" spans="1:10" ht="17.25" customHeight="1">
      <c r="C22" s="276">
        <v>21</v>
      </c>
      <c r="D22" s="278">
        <v>8117</v>
      </c>
      <c r="E22" s="274">
        <v>7817</v>
      </c>
      <c r="F22" s="274">
        <v>20</v>
      </c>
      <c r="G22" s="275">
        <v>320</v>
      </c>
      <c r="H22" s="278">
        <v>1322</v>
      </c>
      <c r="I22" s="274">
        <v>931</v>
      </c>
      <c r="J22" s="274">
        <v>391</v>
      </c>
    </row>
    <row r="23" spans="1:10" ht="17.25" customHeight="1">
      <c r="C23" s="276">
        <v>22</v>
      </c>
      <c r="D23" s="278">
        <v>8132</v>
      </c>
      <c r="E23" s="274">
        <v>8431</v>
      </c>
      <c r="F23" s="274">
        <v>43</v>
      </c>
      <c r="G23" s="275">
        <v>-256</v>
      </c>
      <c r="H23" s="278">
        <v>1356</v>
      </c>
      <c r="I23" s="274">
        <v>911</v>
      </c>
      <c r="J23" s="274">
        <v>445</v>
      </c>
    </row>
    <row r="24" spans="1:10" ht="17.25" customHeight="1">
      <c r="C24" s="276">
        <v>23</v>
      </c>
      <c r="D24" s="278">
        <v>8670</v>
      </c>
      <c r="E24" s="274">
        <v>8558</v>
      </c>
      <c r="F24" s="274">
        <v>-1</v>
      </c>
      <c r="G24" s="275">
        <v>111</v>
      </c>
      <c r="H24" s="278">
        <v>1354</v>
      </c>
      <c r="I24" s="274">
        <v>1030</v>
      </c>
      <c r="J24" s="274">
        <v>324</v>
      </c>
    </row>
    <row r="25" spans="1:10" ht="17.25" customHeight="1">
      <c r="C25" s="276">
        <v>24</v>
      </c>
      <c r="D25" s="278">
        <v>8317</v>
      </c>
      <c r="E25" s="274">
        <v>8035</v>
      </c>
      <c r="F25" s="274">
        <v>-177</v>
      </c>
      <c r="G25" s="275">
        <v>105</v>
      </c>
      <c r="H25" s="278">
        <v>1312</v>
      </c>
      <c r="I25" s="274">
        <v>998</v>
      </c>
      <c r="J25" s="274">
        <v>314</v>
      </c>
    </row>
    <row r="26" spans="1:10" ht="17.25" customHeight="1">
      <c r="C26" s="276">
        <v>25</v>
      </c>
      <c r="D26" s="278">
        <v>8913</v>
      </c>
      <c r="E26" s="274">
        <v>8216</v>
      </c>
      <c r="F26" s="274">
        <v>-170</v>
      </c>
      <c r="G26" s="275">
        <v>527</v>
      </c>
      <c r="H26" s="278">
        <v>1298</v>
      </c>
      <c r="I26" s="274">
        <v>1061</v>
      </c>
      <c r="J26" s="274">
        <v>237</v>
      </c>
    </row>
    <row r="27" spans="1:10" ht="17.25" customHeight="1">
      <c r="C27" s="276">
        <v>26</v>
      </c>
      <c r="D27" s="278">
        <v>9036</v>
      </c>
      <c r="E27" s="274">
        <v>8825</v>
      </c>
      <c r="F27" s="274">
        <v>-82</v>
      </c>
      <c r="G27" s="275">
        <v>129</v>
      </c>
      <c r="H27" s="278">
        <v>1266</v>
      </c>
      <c r="I27" s="274">
        <v>1067</v>
      </c>
      <c r="J27" s="274">
        <v>199</v>
      </c>
    </row>
    <row r="28" spans="1:10" ht="17.25" customHeight="1">
      <c r="B28" s="312"/>
      <c r="C28" s="276">
        <v>27</v>
      </c>
      <c r="D28" s="278">
        <v>9852</v>
      </c>
      <c r="E28" s="274">
        <v>9436</v>
      </c>
      <c r="F28" s="274">
        <v>-16</v>
      </c>
      <c r="G28" s="275">
        <v>400</v>
      </c>
      <c r="H28" s="278">
        <v>1203</v>
      </c>
      <c r="I28" s="274">
        <v>1177</v>
      </c>
      <c r="J28" s="274">
        <v>26</v>
      </c>
    </row>
    <row r="29" spans="1:10" ht="17.25" customHeight="1">
      <c r="B29" s="312"/>
      <c r="C29" s="276">
        <v>28</v>
      </c>
      <c r="D29" s="278">
        <v>9956</v>
      </c>
      <c r="E29" s="274">
        <v>9466</v>
      </c>
      <c r="F29" s="274">
        <v>-45</v>
      </c>
      <c r="G29" s="275">
        <v>445</v>
      </c>
      <c r="H29" s="278">
        <v>1126</v>
      </c>
      <c r="I29" s="274">
        <v>1063</v>
      </c>
      <c r="J29" s="274">
        <v>63</v>
      </c>
    </row>
    <row r="30" spans="1:10" ht="17.25" customHeight="1">
      <c r="B30" s="312"/>
      <c r="C30" s="276">
        <v>29</v>
      </c>
      <c r="D30" s="278">
        <v>10393</v>
      </c>
      <c r="E30" s="274">
        <v>9922</v>
      </c>
      <c r="F30" s="274">
        <v>25</v>
      </c>
      <c r="G30" s="275">
        <v>496</v>
      </c>
      <c r="H30" s="278">
        <v>1104</v>
      </c>
      <c r="I30" s="274">
        <v>1066</v>
      </c>
      <c r="J30" s="274">
        <v>38</v>
      </c>
    </row>
    <row r="31" spans="1:10" ht="17.25" customHeight="1">
      <c r="B31" s="312"/>
      <c r="C31" s="276">
        <v>30</v>
      </c>
      <c r="D31" s="278">
        <v>11332</v>
      </c>
      <c r="E31" s="274">
        <v>10975</v>
      </c>
      <c r="F31" s="274">
        <v>-254</v>
      </c>
      <c r="G31" s="275">
        <v>103</v>
      </c>
      <c r="H31" s="278">
        <v>1010</v>
      </c>
      <c r="I31" s="274">
        <v>1173</v>
      </c>
      <c r="J31" s="274">
        <v>-163</v>
      </c>
    </row>
    <row r="32" spans="1:10" s="541" customFormat="1" ht="17.25" customHeight="1">
      <c r="A32" s="538" t="s">
        <v>750</v>
      </c>
      <c r="B32" s="539"/>
      <c r="C32" s="540" t="s">
        <v>745</v>
      </c>
      <c r="D32" s="534">
        <f t="shared" ref="D32:J32" si="0">SUM(D34:D45)</f>
        <v>11366</v>
      </c>
      <c r="E32" s="535">
        <f>SUM(E34:E45)</f>
        <v>10694</v>
      </c>
      <c r="F32" s="535">
        <f t="shared" si="0"/>
        <v>-283</v>
      </c>
      <c r="G32" s="536">
        <f t="shared" si="0"/>
        <v>389</v>
      </c>
      <c r="H32" s="534">
        <f t="shared" si="0"/>
        <v>968</v>
      </c>
      <c r="I32" s="535">
        <f t="shared" si="0"/>
        <v>1079</v>
      </c>
      <c r="J32" s="535">
        <f t="shared" si="0"/>
        <v>-111</v>
      </c>
    </row>
    <row r="33" spans="1:10" s="541" customFormat="1" ht="15" customHeight="1">
      <c r="C33" s="533"/>
      <c r="D33" s="534"/>
      <c r="E33" s="535"/>
      <c r="F33" s="535"/>
      <c r="G33" s="536"/>
      <c r="H33" s="534"/>
      <c r="I33" s="535"/>
      <c r="J33" s="535"/>
    </row>
    <row r="34" spans="1:10" s="541" customFormat="1" ht="17.25" customHeight="1">
      <c r="B34" s="542"/>
      <c r="C34" s="533">
        <v>4</v>
      </c>
      <c r="D34" s="543">
        <v>1334</v>
      </c>
      <c r="E34" s="544">
        <v>1021</v>
      </c>
      <c r="F34" s="544">
        <v>-18</v>
      </c>
      <c r="G34" s="536">
        <v>295</v>
      </c>
      <c r="H34" s="543">
        <v>77</v>
      </c>
      <c r="I34" s="544">
        <v>86</v>
      </c>
      <c r="J34" s="535">
        <v>-9</v>
      </c>
    </row>
    <row r="35" spans="1:10" s="541" customFormat="1" ht="17.25" customHeight="1">
      <c r="B35" s="542"/>
      <c r="C35" s="533">
        <v>5</v>
      </c>
      <c r="D35" s="543">
        <v>795</v>
      </c>
      <c r="E35" s="544">
        <v>852</v>
      </c>
      <c r="F35" s="544">
        <v>-16</v>
      </c>
      <c r="G35" s="536">
        <v>-73</v>
      </c>
      <c r="H35" s="543">
        <v>94</v>
      </c>
      <c r="I35" s="544">
        <v>84</v>
      </c>
      <c r="J35" s="535">
        <v>10</v>
      </c>
    </row>
    <row r="36" spans="1:10" s="541" customFormat="1" ht="17.25" customHeight="1">
      <c r="B36" s="542"/>
      <c r="C36" s="533">
        <v>6</v>
      </c>
      <c r="D36" s="543">
        <v>769</v>
      </c>
      <c r="E36" s="544">
        <v>787</v>
      </c>
      <c r="F36" s="544">
        <v>-57</v>
      </c>
      <c r="G36" s="536">
        <v>-75</v>
      </c>
      <c r="H36" s="543">
        <v>78</v>
      </c>
      <c r="I36" s="544">
        <v>77</v>
      </c>
      <c r="J36" s="535">
        <v>1</v>
      </c>
    </row>
    <row r="37" spans="1:10" s="541" customFormat="1" ht="17.25" customHeight="1">
      <c r="B37" s="542"/>
      <c r="C37" s="533">
        <v>7</v>
      </c>
      <c r="D37" s="543">
        <v>632</v>
      </c>
      <c r="E37" s="544">
        <v>894</v>
      </c>
      <c r="F37" s="544">
        <v>-41</v>
      </c>
      <c r="G37" s="536">
        <v>-303</v>
      </c>
      <c r="H37" s="543">
        <v>73</v>
      </c>
      <c r="I37" s="544">
        <v>101</v>
      </c>
      <c r="J37" s="535">
        <v>-28</v>
      </c>
    </row>
    <row r="38" spans="1:10" s="541" customFormat="1" ht="17.25" customHeight="1">
      <c r="B38" s="542"/>
      <c r="C38" s="533">
        <v>8</v>
      </c>
      <c r="D38" s="543">
        <v>795</v>
      </c>
      <c r="E38" s="544">
        <v>865</v>
      </c>
      <c r="F38" s="544">
        <v>-22</v>
      </c>
      <c r="G38" s="536">
        <v>-92</v>
      </c>
      <c r="H38" s="543">
        <v>77</v>
      </c>
      <c r="I38" s="544">
        <v>91</v>
      </c>
      <c r="J38" s="535">
        <v>-14</v>
      </c>
    </row>
    <row r="39" spans="1:10" s="541" customFormat="1" ht="17.25" customHeight="1">
      <c r="A39" s="545" t="s">
        <v>746</v>
      </c>
      <c r="B39" s="542"/>
      <c r="C39" s="533">
        <v>9</v>
      </c>
      <c r="D39" s="543">
        <v>1058</v>
      </c>
      <c r="E39" s="544">
        <v>712</v>
      </c>
      <c r="F39" s="544">
        <v>-35</v>
      </c>
      <c r="G39" s="536">
        <v>311</v>
      </c>
      <c r="H39" s="543">
        <v>95</v>
      </c>
      <c r="I39" s="544">
        <v>69</v>
      </c>
      <c r="J39" s="535">
        <v>26</v>
      </c>
    </row>
    <row r="40" spans="1:10" s="541" customFormat="1" ht="17.25" customHeight="1">
      <c r="A40" s="538" t="s">
        <v>606</v>
      </c>
      <c r="B40" s="542"/>
      <c r="C40" s="533">
        <v>10</v>
      </c>
      <c r="D40" s="543">
        <v>834</v>
      </c>
      <c r="E40" s="544">
        <v>874</v>
      </c>
      <c r="F40" s="544">
        <v>-18</v>
      </c>
      <c r="G40" s="536">
        <v>-58</v>
      </c>
      <c r="H40" s="543">
        <v>82</v>
      </c>
      <c r="I40" s="544">
        <v>90</v>
      </c>
      <c r="J40" s="535">
        <v>-8</v>
      </c>
    </row>
    <row r="41" spans="1:10" s="541" customFormat="1" ht="17.25" customHeight="1">
      <c r="B41" s="542"/>
      <c r="C41" s="533">
        <v>11</v>
      </c>
      <c r="D41" s="543">
        <v>659</v>
      </c>
      <c r="E41" s="544">
        <v>743</v>
      </c>
      <c r="F41" s="544">
        <v>-10</v>
      </c>
      <c r="G41" s="536">
        <v>-94</v>
      </c>
      <c r="H41" s="543">
        <v>78</v>
      </c>
      <c r="I41" s="544">
        <v>101</v>
      </c>
      <c r="J41" s="535">
        <v>-23</v>
      </c>
    </row>
    <row r="42" spans="1:10" s="541" customFormat="1" ht="17.25" customHeight="1">
      <c r="B42" s="542"/>
      <c r="C42" s="533">
        <v>12</v>
      </c>
      <c r="D42" s="543">
        <v>730</v>
      </c>
      <c r="E42" s="544">
        <v>714</v>
      </c>
      <c r="F42" s="544">
        <v>-9</v>
      </c>
      <c r="G42" s="536">
        <v>7</v>
      </c>
      <c r="H42" s="543">
        <v>74</v>
      </c>
      <c r="I42" s="544">
        <v>95</v>
      </c>
      <c r="J42" s="535">
        <v>-21</v>
      </c>
    </row>
    <row r="43" spans="1:10" s="541" customFormat="1" ht="17.25" customHeight="1">
      <c r="B43" s="542"/>
      <c r="C43" s="533">
        <v>1</v>
      </c>
      <c r="D43" s="543">
        <v>814</v>
      </c>
      <c r="E43" s="544">
        <v>731</v>
      </c>
      <c r="F43" s="544">
        <v>-20</v>
      </c>
      <c r="G43" s="536">
        <v>63</v>
      </c>
      <c r="H43" s="543">
        <v>77</v>
      </c>
      <c r="I43" s="544">
        <v>112</v>
      </c>
      <c r="J43" s="535">
        <v>-35</v>
      </c>
    </row>
    <row r="44" spans="1:10" s="541" customFormat="1" ht="17.25" customHeight="1">
      <c r="B44" s="542"/>
      <c r="C44" s="533">
        <v>2</v>
      </c>
      <c r="D44" s="543">
        <v>862</v>
      </c>
      <c r="E44" s="544">
        <v>895</v>
      </c>
      <c r="F44" s="544">
        <v>-10</v>
      </c>
      <c r="G44" s="536">
        <v>-43</v>
      </c>
      <c r="H44" s="543">
        <v>70</v>
      </c>
      <c r="I44" s="544">
        <v>93</v>
      </c>
      <c r="J44" s="535">
        <v>-23</v>
      </c>
    </row>
    <row r="45" spans="1:10" s="541" customFormat="1" ht="17.25" customHeight="1">
      <c r="A45" s="546"/>
      <c r="B45" s="546"/>
      <c r="C45" s="537">
        <v>3</v>
      </c>
      <c r="D45" s="547">
        <v>2084</v>
      </c>
      <c r="E45" s="548">
        <v>1606</v>
      </c>
      <c r="F45" s="548">
        <v>-27</v>
      </c>
      <c r="G45" s="549">
        <v>451</v>
      </c>
      <c r="H45" s="547">
        <v>93</v>
      </c>
      <c r="I45" s="548">
        <v>80</v>
      </c>
      <c r="J45" s="550">
        <v>13</v>
      </c>
    </row>
    <row r="46" spans="1:10" ht="16.5" customHeight="1">
      <c r="A46" s="45" t="s">
        <v>605</v>
      </c>
      <c r="D46" s="273"/>
      <c r="E46" s="273"/>
      <c r="F46" s="273"/>
      <c r="G46" s="273"/>
      <c r="H46" s="273"/>
      <c r="J46" s="28" t="s">
        <v>604</v>
      </c>
    </row>
    <row r="47" spans="1:10">
      <c r="D47" s="273"/>
      <c r="E47" s="273"/>
      <c r="F47" s="273"/>
      <c r="G47" s="273"/>
      <c r="H47" s="273"/>
      <c r="I47" s="273"/>
      <c r="J47" s="273"/>
    </row>
  </sheetData>
  <mergeCells count="5">
    <mergeCell ref="A1:J1"/>
    <mergeCell ref="A3:C4"/>
    <mergeCell ref="D3:G3"/>
    <mergeCell ref="H3:J3"/>
    <mergeCell ref="A5:B5"/>
  </mergeCells>
  <phoneticPr fontId="5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67"/>
  <sheetViews>
    <sheetView workbookViewId="0">
      <selection activeCell="H25" sqref="H25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20" ht="24">
      <c r="A1" s="603" t="s">
        <v>581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20" ht="9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</row>
    <row r="3" spans="1:20" ht="16.5" customHeight="1">
      <c r="A3" s="58" t="s">
        <v>58</v>
      </c>
      <c r="B3" s="58"/>
      <c r="C3" s="58"/>
      <c r="D3" s="58"/>
      <c r="E3" s="58"/>
      <c r="F3" s="58"/>
      <c r="G3" s="58"/>
      <c r="H3" s="58"/>
      <c r="I3" s="58"/>
      <c r="K3" s="532" t="s">
        <v>747</v>
      </c>
    </row>
    <row r="4" spans="1:20" ht="21" customHeight="1">
      <c r="A4" s="59"/>
      <c r="B4" s="604" t="s">
        <v>50</v>
      </c>
      <c r="C4" s="604"/>
      <c r="D4" s="60"/>
      <c r="E4" s="12" t="s">
        <v>49</v>
      </c>
      <c r="F4" s="12" t="s">
        <v>39</v>
      </c>
      <c r="G4" s="12" t="s">
        <v>40</v>
      </c>
      <c r="H4" s="12" t="s">
        <v>59</v>
      </c>
      <c r="I4" s="12" t="s">
        <v>60</v>
      </c>
      <c r="J4" s="12" t="s">
        <v>61</v>
      </c>
      <c r="K4" s="13" t="s">
        <v>51</v>
      </c>
      <c r="L4" s="5"/>
    </row>
    <row r="5" spans="1:20" ht="12" customHeight="1">
      <c r="A5" s="61"/>
      <c r="B5" s="14"/>
      <c r="C5" s="14"/>
      <c r="D5" s="15"/>
      <c r="E5" s="114"/>
      <c r="F5" s="69"/>
      <c r="G5" s="69"/>
      <c r="H5" s="69"/>
      <c r="I5" s="69"/>
      <c r="J5" s="69"/>
      <c r="K5" s="114"/>
      <c r="L5" s="5"/>
    </row>
    <row r="6" spans="1:20" s="265" customFormat="1" ht="24" customHeight="1">
      <c r="A6" s="263"/>
      <c r="B6" s="602" t="s">
        <v>63</v>
      </c>
      <c r="C6" s="602"/>
      <c r="D6" s="264"/>
      <c r="E6" s="360">
        <f>E8+E33+'23'!E5+'23'!E15+'23'!E27+'23'!E45+'24'!E5+'24'!E38+'25'!E5+'25'!E30</f>
        <v>133415</v>
      </c>
      <c r="F6" s="361">
        <f>F8+F33+'23'!F5+'23'!F15+'23'!F27+'23'!F45+'24'!F5+'24'!F38+'25'!F5+'25'!F30</f>
        <v>66718</v>
      </c>
      <c r="G6" s="361">
        <f>G8+G33+'23'!G5+'23'!G15+'23'!G27+'23'!G45+'24'!G5+'24'!G38+'25'!G5+'25'!G30</f>
        <v>66697</v>
      </c>
      <c r="H6" s="361">
        <f>H8+H33+'23'!H5+'23'!H15+'23'!H27+'23'!H45+'24'!H5+'24'!H38+'25'!H5+'25'!H30</f>
        <v>17487</v>
      </c>
      <c r="I6" s="361">
        <f>I8+I33+'23'!I5+'23'!I15+'23'!I27+'23'!I45+'24'!I5+'24'!I38+'25'!I5+'25'!I30</f>
        <v>85325</v>
      </c>
      <c r="J6" s="361">
        <f>J8+J33+'23'!J5+'23'!J15+'23'!J27+'23'!J45+'24'!J5+'24'!J38+'25'!J5+'25'!J30</f>
        <v>30603</v>
      </c>
      <c r="K6" s="360">
        <f>K8+K33+'23'!K5+'23'!K15+'23'!K27+'23'!K45+'24'!K5+'24'!K38+'25'!K5+'25'!K30</f>
        <v>63623</v>
      </c>
    </row>
    <row r="7" spans="1:20" ht="12" customHeight="1">
      <c r="A7" s="5"/>
      <c r="B7" s="55"/>
      <c r="C7" s="55"/>
      <c r="D7" s="55"/>
      <c r="E7" s="115"/>
      <c r="F7" s="362"/>
      <c r="G7" s="362"/>
      <c r="H7" s="354"/>
      <c r="I7" s="354"/>
      <c r="J7" s="479"/>
      <c r="K7" s="115"/>
    </row>
    <row r="8" spans="1:20" s="265" customFormat="1" ht="24" customHeight="1">
      <c r="A8" s="263"/>
      <c r="B8" s="602" t="s">
        <v>52</v>
      </c>
      <c r="C8" s="602"/>
      <c r="D8" s="264"/>
      <c r="E8" s="350">
        <f>SUM(E9:E31)</f>
        <v>20640</v>
      </c>
      <c r="F8" s="351">
        <f>SUM(F9:F31)</f>
        <v>10225</v>
      </c>
      <c r="G8" s="351">
        <f t="shared" ref="G8:I8" si="0">SUM(G9:G31)</f>
        <v>10415</v>
      </c>
      <c r="H8" s="351">
        <f t="shared" si="0"/>
        <v>2363</v>
      </c>
      <c r="I8" s="351">
        <f t="shared" si="0"/>
        <v>14106</v>
      </c>
      <c r="J8" s="351">
        <f>SUM(J9:J31)</f>
        <v>4171</v>
      </c>
      <c r="K8" s="350">
        <f>SUM(K9:K31)</f>
        <v>11114</v>
      </c>
    </row>
    <row r="9" spans="1:20" ht="12" customHeight="1">
      <c r="A9" s="5"/>
      <c r="B9" s="55"/>
      <c r="C9" s="16" t="s">
        <v>546</v>
      </c>
      <c r="D9" s="55"/>
      <c r="E9" s="348">
        <v>45</v>
      </c>
      <c r="F9" s="299">
        <v>30</v>
      </c>
      <c r="G9" s="299">
        <v>15</v>
      </c>
      <c r="H9" s="299">
        <v>3</v>
      </c>
      <c r="I9" s="299">
        <v>23</v>
      </c>
      <c r="J9" s="299">
        <v>19</v>
      </c>
      <c r="K9" s="349">
        <v>16</v>
      </c>
    </row>
    <row r="10" spans="1:20" ht="12" customHeight="1">
      <c r="A10" s="5"/>
      <c r="B10" s="55"/>
      <c r="C10" s="16" t="s">
        <v>547</v>
      </c>
      <c r="D10" s="55"/>
      <c r="E10" s="348">
        <v>312</v>
      </c>
      <c r="F10" s="299">
        <v>143</v>
      </c>
      <c r="G10" s="299">
        <v>169</v>
      </c>
      <c r="H10" s="299">
        <v>23</v>
      </c>
      <c r="I10" s="299">
        <v>178</v>
      </c>
      <c r="J10" s="299">
        <v>111</v>
      </c>
      <c r="K10" s="349">
        <v>165</v>
      </c>
    </row>
    <row r="11" spans="1:20" ht="12" customHeight="1">
      <c r="A11" s="5"/>
      <c r="B11" s="55"/>
      <c r="C11" s="16" t="s">
        <v>548</v>
      </c>
      <c r="D11" s="55"/>
      <c r="E11" s="348">
        <v>572</v>
      </c>
      <c r="F11" s="299">
        <v>284</v>
      </c>
      <c r="G11" s="299">
        <v>288</v>
      </c>
      <c r="H11" s="299">
        <v>41</v>
      </c>
      <c r="I11" s="299">
        <v>376</v>
      </c>
      <c r="J11" s="299">
        <v>155</v>
      </c>
      <c r="K11" s="349">
        <v>335</v>
      </c>
    </row>
    <row r="12" spans="1:20" ht="12" customHeight="1">
      <c r="A12" s="5"/>
      <c r="B12" s="55"/>
      <c r="C12" s="16" t="s">
        <v>549</v>
      </c>
      <c r="D12" s="55"/>
      <c r="E12" s="348">
        <v>185</v>
      </c>
      <c r="F12" s="299">
        <v>91</v>
      </c>
      <c r="G12" s="299">
        <v>94</v>
      </c>
      <c r="H12" s="299">
        <v>19</v>
      </c>
      <c r="I12" s="299">
        <v>112</v>
      </c>
      <c r="J12" s="299">
        <v>54</v>
      </c>
      <c r="K12" s="349">
        <v>85</v>
      </c>
    </row>
    <row r="13" spans="1:20" ht="12" customHeight="1">
      <c r="A13" s="5"/>
      <c r="B13" s="55"/>
      <c r="C13" s="16" t="s">
        <v>550</v>
      </c>
      <c r="D13" s="55"/>
      <c r="E13" s="348">
        <v>51</v>
      </c>
      <c r="F13" s="299">
        <v>25</v>
      </c>
      <c r="G13" s="299">
        <v>26</v>
      </c>
      <c r="H13" s="299">
        <v>4</v>
      </c>
      <c r="I13" s="299">
        <v>25</v>
      </c>
      <c r="J13" s="299">
        <v>22</v>
      </c>
      <c r="K13" s="349">
        <v>18</v>
      </c>
      <c r="N13" s="285"/>
      <c r="O13" s="285"/>
      <c r="P13" s="285"/>
      <c r="Q13" s="285"/>
      <c r="R13" s="285"/>
      <c r="S13" s="285"/>
      <c r="T13" s="285"/>
    </row>
    <row r="14" spans="1:20" ht="12" customHeight="1">
      <c r="A14" s="5"/>
      <c r="B14" s="55"/>
      <c r="C14" s="16" t="s">
        <v>551</v>
      </c>
      <c r="D14" s="55"/>
      <c r="E14" s="348">
        <v>998</v>
      </c>
      <c r="F14" s="299">
        <v>514</v>
      </c>
      <c r="G14" s="299">
        <v>484</v>
      </c>
      <c r="H14" s="299">
        <v>84</v>
      </c>
      <c r="I14" s="299">
        <v>585</v>
      </c>
      <c r="J14" s="299">
        <v>329</v>
      </c>
      <c r="K14" s="349">
        <v>545</v>
      </c>
    </row>
    <row r="15" spans="1:20" ht="12" customHeight="1">
      <c r="A15" s="5"/>
      <c r="B15" s="55"/>
      <c r="C15" s="16" t="s">
        <v>552</v>
      </c>
      <c r="D15" s="55"/>
      <c r="E15" s="348">
        <v>366</v>
      </c>
      <c r="F15" s="299">
        <v>164</v>
      </c>
      <c r="G15" s="299">
        <v>202</v>
      </c>
      <c r="H15" s="299">
        <v>21</v>
      </c>
      <c r="I15" s="299">
        <v>220</v>
      </c>
      <c r="J15" s="299">
        <v>125</v>
      </c>
      <c r="K15" s="349">
        <v>218</v>
      </c>
    </row>
    <row r="16" spans="1:20" ht="12" customHeight="1">
      <c r="A16" s="5"/>
      <c r="B16" s="55"/>
      <c r="C16" s="16" t="s">
        <v>553</v>
      </c>
      <c r="D16" s="55"/>
      <c r="E16" s="348">
        <v>1677</v>
      </c>
      <c r="F16" s="299">
        <v>737</v>
      </c>
      <c r="G16" s="299">
        <v>940</v>
      </c>
      <c r="H16" s="299">
        <v>109</v>
      </c>
      <c r="I16" s="299">
        <v>1216</v>
      </c>
      <c r="J16" s="299">
        <v>352</v>
      </c>
      <c r="K16" s="349">
        <v>1140</v>
      </c>
    </row>
    <row r="17" spans="1:11" ht="12" customHeight="1">
      <c r="A17" s="5"/>
      <c r="B17" s="55"/>
      <c r="C17" s="16" t="s">
        <v>554</v>
      </c>
      <c r="D17" s="55"/>
      <c r="E17" s="348">
        <v>230</v>
      </c>
      <c r="F17" s="299">
        <v>106</v>
      </c>
      <c r="G17" s="299">
        <v>124</v>
      </c>
      <c r="H17" s="299">
        <v>12</v>
      </c>
      <c r="I17" s="299">
        <v>162</v>
      </c>
      <c r="J17" s="299">
        <v>56</v>
      </c>
      <c r="K17" s="349">
        <v>158</v>
      </c>
    </row>
    <row r="18" spans="1:11" ht="12" customHeight="1">
      <c r="A18" s="5"/>
      <c r="B18" s="55"/>
      <c r="C18" s="16" t="s">
        <v>555</v>
      </c>
      <c r="D18" s="55"/>
      <c r="E18" s="348">
        <v>345</v>
      </c>
      <c r="F18" s="299">
        <v>152</v>
      </c>
      <c r="G18" s="299">
        <v>193</v>
      </c>
      <c r="H18" s="299">
        <v>10</v>
      </c>
      <c r="I18" s="299">
        <v>235</v>
      </c>
      <c r="J18" s="299">
        <v>100</v>
      </c>
      <c r="K18" s="349">
        <v>233</v>
      </c>
    </row>
    <row r="19" spans="1:11" ht="12" customHeight="1">
      <c r="A19" s="5"/>
      <c r="B19" s="55"/>
      <c r="C19" s="16" t="s">
        <v>556</v>
      </c>
      <c r="D19" s="55"/>
      <c r="E19" s="348">
        <v>331</v>
      </c>
      <c r="F19" s="299">
        <v>157</v>
      </c>
      <c r="G19" s="299">
        <v>174</v>
      </c>
      <c r="H19" s="299">
        <v>28</v>
      </c>
      <c r="I19" s="299">
        <v>188</v>
      </c>
      <c r="J19" s="299">
        <v>115</v>
      </c>
      <c r="K19" s="349">
        <v>152</v>
      </c>
    </row>
    <row r="20" spans="1:11" ht="12" customHeight="1">
      <c r="A20" s="5"/>
      <c r="B20" s="55"/>
      <c r="C20" s="16" t="s">
        <v>557</v>
      </c>
      <c r="D20" s="55"/>
      <c r="E20" s="348">
        <v>2832</v>
      </c>
      <c r="F20" s="299">
        <v>1426</v>
      </c>
      <c r="G20" s="299">
        <v>1406</v>
      </c>
      <c r="H20" s="299">
        <v>404</v>
      </c>
      <c r="I20" s="299">
        <v>1774</v>
      </c>
      <c r="J20" s="299">
        <v>654</v>
      </c>
      <c r="K20" s="349">
        <v>1283</v>
      </c>
    </row>
    <row r="21" spans="1:11" ht="12" customHeight="1">
      <c r="A21" s="5"/>
      <c r="B21" s="55"/>
      <c r="C21" s="16" t="s">
        <v>558</v>
      </c>
      <c r="D21" s="55"/>
      <c r="E21" s="348">
        <v>1040</v>
      </c>
      <c r="F21" s="299">
        <v>513</v>
      </c>
      <c r="G21" s="299">
        <v>527</v>
      </c>
      <c r="H21" s="299">
        <v>135</v>
      </c>
      <c r="I21" s="299">
        <v>632</v>
      </c>
      <c r="J21" s="299">
        <v>273</v>
      </c>
      <c r="K21" s="349">
        <v>522</v>
      </c>
    </row>
    <row r="22" spans="1:11" ht="12" customHeight="1">
      <c r="A22" s="5"/>
      <c r="B22" s="55"/>
      <c r="C22" s="16" t="s">
        <v>559</v>
      </c>
      <c r="D22" s="55"/>
      <c r="E22" s="348">
        <v>1837</v>
      </c>
      <c r="F22" s="299">
        <v>951</v>
      </c>
      <c r="G22" s="299">
        <v>886</v>
      </c>
      <c r="H22" s="299">
        <v>208</v>
      </c>
      <c r="I22" s="299">
        <v>1272</v>
      </c>
      <c r="J22" s="299">
        <v>357</v>
      </c>
      <c r="K22" s="349">
        <v>1006</v>
      </c>
    </row>
    <row r="23" spans="1:11" ht="12" customHeight="1">
      <c r="A23" s="5"/>
      <c r="B23" s="55"/>
      <c r="C23" s="16" t="s">
        <v>560</v>
      </c>
      <c r="D23" s="55"/>
      <c r="E23" s="348">
        <v>2478</v>
      </c>
      <c r="F23" s="299">
        <v>1255</v>
      </c>
      <c r="G23" s="299">
        <v>1223</v>
      </c>
      <c r="H23" s="299">
        <v>381</v>
      </c>
      <c r="I23" s="299">
        <v>1666</v>
      </c>
      <c r="J23" s="299">
        <v>431</v>
      </c>
      <c r="K23" s="349">
        <v>1198</v>
      </c>
    </row>
    <row r="24" spans="1:11" ht="12" customHeight="1">
      <c r="A24" s="5"/>
      <c r="B24" s="55"/>
      <c r="C24" s="16" t="s">
        <v>561</v>
      </c>
      <c r="D24" s="55"/>
      <c r="E24" s="348">
        <v>13</v>
      </c>
      <c r="F24" s="299">
        <v>8</v>
      </c>
      <c r="G24" s="299">
        <v>5</v>
      </c>
      <c r="H24" s="299">
        <v>0</v>
      </c>
      <c r="I24" s="299">
        <v>7</v>
      </c>
      <c r="J24" s="299">
        <v>6</v>
      </c>
      <c r="K24" s="349">
        <v>7</v>
      </c>
    </row>
    <row r="25" spans="1:11" ht="12" customHeight="1">
      <c r="A25" s="5"/>
      <c r="B25" s="55"/>
      <c r="C25" s="16" t="s">
        <v>562</v>
      </c>
      <c r="D25" s="55"/>
      <c r="E25" s="348">
        <v>2178</v>
      </c>
      <c r="F25" s="299">
        <v>1070</v>
      </c>
      <c r="G25" s="299">
        <v>1108</v>
      </c>
      <c r="H25" s="299">
        <v>235</v>
      </c>
      <c r="I25" s="299">
        <v>1633</v>
      </c>
      <c r="J25" s="299">
        <v>310</v>
      </c>
      <c r="K25" s="349">
        <v>1240</v>
      </c>
    </row>
    <row r="26" spans="1:11" ht="12" customHeight="1">
      <c r="A26" s="5"/>
      <c r="B26" s="55"/>
      <c r="C26" s="16" t="s">
        <v>563</v>
      </c>
      <c r="D26" s="55"/>
      <c r="E26" s="348">
        <v>583</v>
      </c>
      <c r="F26" s="299">
        <v>279</v>
      </c>
      <c r="G26" s="299">
        <v>304</v>
      </c>
      <c r="H26" s="299">
        <v>38</v>
      </c>
      <c r="I26" s="299">
        <v>491</v>
      </c>
      <c r="J26" s="299">
        <v>54</v>
      </c>
      <c r="K26" s="349">
        <v>401</v>
      </c>
    </row>
    <row r="27" spans="1:11" ht="12" customHeight="1">
      <c r="A27" s="5"/>
      <c r="B27" s="55"/>
      <c r="C27" s="16" t="s">
        <v>564</v>
      </c>
      <c r="D27" s="55"/>
      <c r="E27" s="348">
        <v>478</v>
      </c>
      <c r="F27" s="299">
        <v>234</v>
      </c>
      <c r="G27" s="299">
        <v>244</v>
      </c>
      <c r="H27" s="299">
        <v>24</v>
      </c>
      <c r="I27" s="299">
        <v>375</v>
      </c>
      <c r="J27" s="299">
        <v>79</v>
      </c>
      <c r="K27" s="349">
        <v>329</v>
      </c>
    </row>
    <row r="28" spans="1:11" ht="12" customHeight="1">
      <c r="A28" s="5"/>
      <c r="B28" s="55"/>
      <c r="C28" s="16" t="s">
        <v>565</v>
      </c>
      <c r="D28" s="55"/>
      <c r="E28" s="348">
        <v>441</v>
      </c>
      <c r="F28" s="299">
        <v>212</v>
      </c>
      <c r="G28" s="299">
        <v>229</v>
      </c>
      <c r="H28" s="299">
        <v>28</v>
      </c>
      <c r="I28" s="299">
        <v>344</v>
      </c>
      <c r="J28" s="299">
        <v>69</v>
      </c>
      <c r="K28" s="349">
        <v>298</v>
      </c>
    </row>
    <row r="29" spans="1:11" ht="12" customHeight="1">
      <c r="A29" s="5"/>
      <c r="B29" s="55"/>
      <c r="C29" s="16" t="s">
        <v>566</v>
      </c>
      <c r="D29" s="55"/>
      <c r="E29" s="348">
        <v>850</v>
      </c>
      <c r="F29" s="299">
        <v>431</v>
      </c>
      <c r="G29" s="299">
        <v>419</v>
      </c>
      <c r="H29" s="299">
        <v>109</v>
      </c>
      <c r="I29" s="299">
        <v>575</v>
      </c>
      <c r="J29" s="299">
        <v>166</v>
      </c>
      <c r="K29" s="349">
        <v>382</v>
      </c>
    </row>
    <row r="30" spans="1:11" ht="12" customHeight="1">
      <c r="A30" s="5"/>
      <c r="B30" s="55"/>
      <c r="C30" s="16" t="s">
        <v>567</v>
      </c>
      <c r="D30" s="55"/>
      <c r="E30" s="348">
        <v>1692</v>
      </c>
      <c r="F30" s="299">
        <v>876</v>
      </c>
      <c r="G30" s="299">
        <v>816</v>
      </c>
      <c r="H30" s="299">
        <v>263</v>
      </c>
      <c r="I30" s="299">
        <v>1230</v>
      </c>
      <c r="J30" s="299">
        <v>199</v>
      </c>
      <c r="K30" s="349">
        <v>810</v>
      </c>
    </row>
    <row r="31" spans="1:11" ht="12" customHeight="1">
      <c r="A31" s="5"/>
      <c r="B31" s="55"/>
      <c r="C31" s="16" t="s">
        <v>568</v>
      </c>
      <c r="D31" s="55"/>
      <c r="E31" s="348">
        <v>1106</v>
      </c>
      <c r="F31" s="299">
        <v>567</v>
      </c>
      <c r="G31" s="299">
        <v>539</v>
      </c>
      <c r="H31" s="299">
        <v>184</v>
      </c>
      <c r="I31" s="299">
        <v>787</v>
      </c>
      <c r="J31" s="299">
        <v>135</v>
      </c>
      <c r="K31" s="349">
        <v>573</v>
      </c>
    </row>
    <row r="32" spans="1:11" ht="12" customHeight="1">
      <c r="A32" s="5"/>
      <c r="B32" s="55"/>
      <c r="C32" s="16"/>
      <c r="D32" s="55"/>
      <c r="E32" s="115"/>
      <c r="F32" s="362"/>
      <c r="G32" s="362"/>
      <c r="H32" s="354"/>
      <c r="I32" s="354"/>
      <c r="J32" s="354"/>
      <c r="K32" s="115"/>
    </row>
    <row r="33" spans="1:19" s="265" customFormat="1" ht="24" customHeight="1">
      <c r="A33" s="263"/>
      <c r="B33" s="602" t="s">
        <v>55</v>
      </c>
      <c r="C33" s="602"/>
      <c r="D33" s="264"/>
      <c r="E33" s="350">
        <f>SUM(E34:E56)</f>
        <v>32550</v>
      </c>
      <c r="F33" s="351">
        <f>SUM(F34:F56)</f>
        <v>15962</v>
      </c>
      <c r="G33" s="351">
        <f t="shared" ref="G33" si="1">SUM(G34:G56)</f>
        <v>16588</v>
      </c>
      <c r="H33" s="351">
        <f t="shared" ref="H33" si="2">SUM(H34:H56)</f>
        <v>5416</v>
      </c>
      <c r="I33" s="351">
        <f t="shared" ref="I33" si="3">SUM(I34:I56)</f>
        <v>22022</v>
      </c>
      <c r="J33" s="351">
        <f>SUM(J34:J56)</f>
        <v>5112</v>
      </c>
      <c r="K33" s="350">
        <f>SUM(K34:K56)</f>
        <v>14858</v>
      </c>
    </row>
    <row r="34" spans="1:19" ht="12" customHeight="1">
      <c r="A34" s="5"/>
      <c r="B34" s="55"/>
      <c r="C34" s="16" t="s">
        <v>523</v>
      </c>
      <c r="D34" s="55"/>
      <c r="E34" s="348">
        <v>365</v>
      </c>
      <c r="F34" s="299">
        <v>175</v>
      </c>
      <c r="G34" s="299">
        <v>190</v>
      </c>
      <c r="H34" s="299">
        <v>36</v>
      </c>
      <c r="I34" s="299">
        <v>216</v>
      </c>
      <c r="J34" s="299">
        <v>113</v>
      </c>
      <c r="K34" s="349">
        <v>142</v>
      </c>
      <c r="M34" s="285"/>
      <c r="N34" s="285"/>
      <c r="O34" s="285"/>
      <c r="P34" s="285"/>
      <c r="Q34" s="285"/>
      <c r="R34" s="285"/>
      <c r="S34" s="285"/>
    </row>
    <row r="35" spans="1:19" ht="12" customHeight="1">
      <c r="A35" s="5"/>
      <c r="B35" s="55"/>
      <c r="C35" s="16" t="s">
        <v>524</v>
      </c>
      <c r="D35" s="55"/>
      <c r="E35" s="348">
        <v>344</v>
      </c>
      <c r="F35" s="299">
        <v>169</v>
      </c>
      <c r="G35" s="299">
        <v>175</v>
      </c>
      <c r="H35" s="299">
        <v>26</v>
      </c>
      <c r="I35" s="299">
        <v>192</v>
      </c>
      <c r="J35" s="299">
        <v>126</v>
      </c>
      <c r="K35" s="349">
        <v>139</v>
      </c>
    </row>
    <row r="36" spans="1:19" ht="12" customHeight="1">
      <c r="A36" s="5"/>
      <c r="B36" s="55"/>
      <c r="C36" s="16" t="s">
        <v>525</v>
      </c>
      <c r="D36" s="55"/>
      <c r="E36" s="348">
        <v>560</v>
      </c>
      <c r="F36" s="299">
        <v>258</v>
      </c>
      <c r="G36" s="299">
        <v>302</v>
      </c>
      <c r="H36" s="299">
        <v>26</v>
      </c>
      <c r="I36" s="299">
        <v>282</v>
      </c>
      <c r="J36" s="299">
        <v>252</v>
      </c>
      <c r="K36" s="349">
        <v>236</v>
      </c>
    </row>
    <row r="37" spans="1:19" ht="12" customHeight="1">
      <c r="A37" s="5"/>
      <c r="B37" s="55"/>
      <c r="C37" s="16" t="s">
        <v>526</v>
      </c>
      <c r="D37" s="55"/>
      <c r="E37" s="348">
        <v>516</v>
      </c>
      <c r="F37" s="299">
        <v>255</v>
      </c>
      <c r="G37" s="299">
        <v>261</v>
      </c>
      <c r="H37" s="299">
        <v>48</v>
      </c>
      <c r="I37" s="299">
        <v>279</v>
      </c>
      <c r="J37" s="299">
        <v>189</v>
      </c>
      <c r="K37" s="349">
        <v>206</v>
      </c>
    </row>
    <row r="38" spans="1:19" ht="12" customHeight="1">
      <c r="A38" s="5"/>
      <c r="B38" s="55"/>
      <c r="C38" s="16" t="s">
        <v>527</v>
      </c>
      <c r="D38" s="55"/>
      <c r="E38" s="348">
        <v>295</v>
      </c>
      <c r="F38" s="299">
        <v>143</v>
      </c>
      <c r="G38" s="299">
        <v>152</v>
      </c>
      <c r="H38" s="299">
        <v>15</v>
      </c>
      <c r="I38" s="299">
        <v>149</v>
      </c>
      <c r="J38" s="299">
        <v>131</v>
      </c>
      <c r="K38" s="349">
        <v>136</v>
      </c>
    </row>
    <row r="39" spans="1:19" ht="12" customHeight="1">
      <c r="A39" s="5"/>
      <c r="B39" s="55"/>
      <c r="C39" s="16" t="s">
        <v>528</v>
      </c>
      <c r="D39" s="55"/>
      <c r="E39" s="348">
        <v>839</v>
      </c>
      <c r="F39" s="299">
        <v>428</v>
      </c>
      <c r="G39" s="299">
        <v>411</v>
      </c>
      <c r="H39" s="299">
        <v>82</v>
      </c>
      <c r="I39" s="299">
        <v>564</v>
      </c>
      <c r="J39" s="299">
        <v>193</v>
      </c>
      <c r="K39" s="349">
        <v>427</v>
      </c>
    </row>
    <row r="40" spans="1:19" ht="12" customHeight="1">
      <c r="A40" s="5"/>
      <c r="B40" s="55"/>
      <c r="C40" s="16" t="s">
        <v>529</v>
      </c>
      <c r="D40" s="55"/>
      <c r="E40" s="348">
        <v>1815</v>
      </c>
      <c r="F40" s="299">
        <v>922</v>
      </c>
      <c r="G40" s="299">
        <v>893</v>
      </c>
      <c r="H40" s="299">
        <v>294</v>
      </c>
      <c r="I40" s="299">
        <v>1271</v>
      </c>
      <c r="J40" s="299">
        <v>250</v>
      </c>
      <c r="K40" s="349">
        <v>740</v>
      </c>
    </row>
    <row r="41" spans="1:19" ht="12" customHeight="1">
      <c r="A41" s="5"/>
      <c r="B41" s="55"/>
      <c r="C41" s="16" t="s">
        <v>530</v>
      </c>
      <c r="D41" s="55"/>
      <c r="E41" s="348">
        <v>4054</v>
      </c>
      <c r="F41" s="299">
        <v>1922</v>
      </c>
      <c r="G41" s="299">
        <v>2132</v>
      </c>
      <c r="H41" s="299">
        <v>364</v>
      </c>
      <c r="I41" s="299">
        <v>2889</v>
      </c>
      <c r="J41" s="299">
        <v>801</v>
      </c>
      <c r="K41" s="349">
        <v>2173</v>
      </c>
    </row>
    <row r="42" spans="1:19" ht="12" customHeight="1">
      <c r="A42" s="5"/>
      <c r="B42" s="55"/>
      <c r="C42" s="16" t="s">
        <v>531</v>
      </c>
      <c r="D42" s="55"/>
      <c r="E42" s="348">
        <v>7567</v>
      </c>
      <c r="F42" s="299">
        <v>3850</v>
      </c>
      <c r="G42" s="299">
        <v>3717</v>
      </c>
      <c r="H42" s="299">
        <v>1208</v>
      </c>
      <c r="I42" s="299">
        <v>5230</v>
      </c>
      <c r="J42" s="299">
        <v>1129</v>
      </c>
      <c r="K42" s="349">
        <v>3533</v>
      </c>
    </row>
    <row r="43" spans="1:19" ht="12" customHeight="1">
      <c r="A43" s="5"/>
      <c r="B43" s="55"/>
      <c r="C43" s="16" t="s">
        <v>532</v>
      </c>
      <c r="D43" s="55"/>
      <c r="E43" s="348">
        <v>642</v>
      </c>
      <c r="F43" s="299">
        <v>326</v>
      </c>
      <c r="G43" s="299">
        <v>316</v>
      </c>
      <c r="H43" s="299">
        <v>92</v>
      </c>
      <c r="I43" s="299">
        <v>397</v>
      </c>
      <c r="J43" s="299">
        <v>153</v>
      </c>
      <c r="K43" s="349">
        <v>327</v>
      </c>
    </row>
    <row r="44" spans="1:19" ht="12" customHeight="1">
      <c r="A44" s="5"/>
      <c r="B44" s="55"/>
      <c r="C44" s="16" t="s">
        <v>533</v>
      </c>
      <c r="D44" s="55"/>
      <c r="E44" s="348">
        <v>128</v>
      </c>
      <c r="F44" s="299">
        <v>56</v>
      </c>
      <c r="G44" s="299">
        <v>72</v>
      </c>
      <c r="H44" s="299">
        <v>24</v>
      </c>
      <c r="I44" s="299">
        <v>70</v>
      </c>
      <c r="J44" s="299">
        <v>34</v>
      </c>
      <c r="K44" s="349">
        <v>51</v>
      </c>
    </row>
    <row r="45" spans="1:19" ht="12" customHeight="1">
      <c r="A45" s="5"/>
      <c r="B45" s="55"/>
      <c r="C45" s="16" t="s">
        <v>534</v>
      </c>
      <c r="D45" s="55"/>
      <c r="E45" s="348">
        <v>488</v>
      </c>
      <c r="F45" s="299">
        <v>255</v>
      </c>
      <c r="G45" s="299">
        <v>233</v>
      </c>
      <c r="H45" s="299">
        <v>46</v>
      </c>
      <c r="I45" s="299">
        <v>299</v>
      </c>
      <c r="J45" s="299">
        <v>143</v>
      </c>
      <c r="K45" s="349">
        <v>261</v>
      </c>
    </row>
    <row r="46" spans="1:19" ht="12" customHeight="1">
      <c r="A46" s="5"/>
      <c r="B46" s="55"/>
      <c r="C46" s="16" t="s">
        <v>535</v>
      </c>
      <c r="D46" s="55"/>
      <c r="E46" s="348">
        <v>686</v>
      </c>
      <c r="F46" s="299">
        <v>337</v>
      </c>
      <c r="G46" s="299">
        <v>349</v>
      </c>
      <c r="H46" s="299">
        <v>70</v>
      </c>
      <c r="I46" s="299">
        <v>431</v>
      </c>
      <c r="J46" s="299">
        <v>185</v>
      </c>
      <c r="K46" s="349">
        <v>349</v>
      </c>
    </row>
    <row r="47" spans="1:19" ht="12" customHeight="1">
      <c r="A47" s="5"/>
      <c r="B47" s="55"/>
      <c r="C47" s="16" t="s">
        <v>536</v>
      </c>
      <c r="D47" s="55"/>
      <c r="E47" s="348">
        <v>684</v>
      </c>
      <c r="F47" s="299">
        <v>330</v>
      </c>
      <c r="G47" s="299">
        <v>354</v>
      </c>
      <c r="H47" s="299">
        <v>42</v>
      </c>
      <c r="I47" s="299">
        <v>339</v>
      </c>
      <c r="J47" s="299">
        <v>303</v>
      </c>
      <c r="K47" s="349">
        <v>298</v>
      </c>
    </row>
    <row r="48" spans="1:19" ht="12" customHeight="1">
      <c r="A48" s="5"/>
      <c r="B48" s="16"/>
      <c r="C48" s="16" t="s">
        <v>537</v>
      </c>
      <c r="D48" s="55"/>
      <c r="E48" s="348">
        <v>1030</v>
      </c>
      <c r="F48" s="299">
        <v>498</v>
      </c>
      <c r="G48" s="299">
        <v>532</v>
      </c>
      <c r="H48" s="299">
        <v>139</v>
      </c>
      <c r="I48" s="299">
        <v>693</v>
      </c>
      <c r="J48" s="299">
        <v>198</v>
      </c>
      <c r="K48" s="349">
        <v>434</v>
      </c>
    </row>
    <row r="49" spans="1:11" ht="12" customHeight="1">
      <c r="A49" s="5"/>
      <c r="B49" s="17"/>
      <c r="C49" s="16" t="s">
        <v>538</v>
      </c>
      <c r="D49" s="55"/>
      <c r="E49" s="348">
        <v>1628</v>
      </c>
      <c r="F49" s="299">
        <v>769</v>
      </c>
      <c r="G49" s="299">
        <v>859</v>
      </c>
      <c r="H49" s="299">
        <v>283</v>
      </c>
      <c r="I49" s="299">
        <v>1137</v>
      </c>
      <c r="J49" s="299">
        <v>208</v>
      </c>
      <c r="K49" s="349">
        <v>783</v>
      </c>
    </row>
    <row r="50" spans="1:11" ht="12" customHeight="1">
      <c r="A50" s="5"/>
      <c r="B50" s="17"/>
      <c r="C50" s="16" t="s">
        <v>539</v>
      </c>
      <c r="D50" s="55"/>
      <c r="E50" s="348">
        <v>1311</v>
      </c>
      <c r="F50" s="299">
        <v>640</v>
      </c>
      <c r="G50" s="299">
        <v>671</v>
      </c>
      <c r="H50" s="299">
        <v>208</v>
      </c>
      <c r="I50" s="299">
        <v>962</v>
      </c>
      <c r="J50" s="299">
        <v>141</v>
      </c>
      <c r="K50" s="349">
        <v>658</v>
      </c>
    </row>
    <row r="51" spans="1:11" ht="12" customHeight="1">
      <c r="A51" s="5"/>
      <c r="B51" s="17"/>
      <c r="C51" s="16" t="s">
        <v>540</v>
      </c>
      <c r="D51" s="55"/>
      <c r="E51" s="348">
        <v>3501</v>
      </c>
      <c r="F51" s="299">
        <v>1580</v>
      </c>
      <c r="G51" s="299">
        <v>1921</v>
      </c>
      <c r="H51" s="299">
        <v>620</v>
      </c>
      <c r="I51" s="299">
        <v>2606</v>
      </c>
      <c r="J51" s="299">
        <v>275</v>
      </c>
      <c r="K51" s="349">
        <v>1757</v>
      </c>
    </row>
    <row r="52" spans="1:11" ht="12" customHeight="1">
      <c r="A52" s="5"/>
      <c r="B52" s="17"/>
      <c r="C52" s="16" t="s">
        <v>541</v>
      </c>
      <c r="D52" s="55"/>
      <c r="E52" s="348">
        <v>1257</v>
      </c>
      <c r="F52" s="299">
        <v>607</v>
      </c>
      <c r="G52" s="299">
        <v>650</v>
      </c>
      <c r="H52" s="299">
        <v>235</v>
      </c>
      <c r="I52" s="299">
        <v>923</v>
      </c>
      <c r="J52" s="299">
        <v>99</v>
      </c>
      <c r="K52" s="349">
        <v>614</v>
      </c>
    </row>
    <row r="53" spans="1:11" ht="12" customHeight="1">
      <c r="A53" s="5"/>
      <c r="B53" s="17"/>
      <c r="C53" s="16" t="s">
        <v>542</v>
      </c>
      <c r="D53" s="55"/>
      <c r="E53" s="348">
        <v>1183</v>
      </c>
      <c r="F53" s="299">
        <v>597</v>
      </c>
      <c r="G53" s="299">
        <v>586</v>
      </c>
      <c r="H53" s="299">
        <v>249</v>
      </c>
      <c r="I53" s="299">
        <v>878</v>
      </c>
      <c r="J53" s="299">
        <v>56</v>
      </c>
      <c r="K53" s="349">
        <v>525</v>
      </c>
    </row>
    <row r="54" spans="1:11" ht="12" customHeight="1">
      <c r="A54" s="5"/>
      <c r="B54" s="17"/>
      <c r="C54" s="16" t="s">
        <v>543</v>
      </c>
      <c r="D54" s="55"/>
      <c r="E54" s="348">
        <v>1004</v>
      </c>
      <c r="F54" s="299">
        <v>507</v>
      </c>
      <c r="G54" s="299">
        <v>497</v>
      </c>
      <c r="H54" s="299">
        <v>331</v>
      </c>
      <c r="I54" s="299">
        <v>632</v>
      </c>
      <c r="J54" s="299">
        <v>41</v>
      </c>
      <c r="K54" s="349">
        <v>294</v>
      </c>
    </row>
    <row r="55" spans="1:11" ht="12" customHeight="1">
      <c r="A55" s="5"/>
      <c r="B55" s="17"/>
      <c r="C55" s="16" t="s">
        <v>544</v>
      </c>
      <c r="D55" s="55"/>
      <c r="E55" s="348">
        <v>1495</v>
      </c>
      <c r="F55" s="299">
        <v>752</v>
      </c>
      <c r="G55" s="299">
        <v>743</v>
      </c>
      <c r="H55" s="299">
        <v>544</v>
      </c>
      <c r="I55" s="299">
        <v>911</v>
      </c>
      <c r="J55" s="299">
        <v>40</v>
      </c>
      <c r="K55" s="349">
        <v>425</v>
      </c>
    </row>
    <row r="56" spans="1:11" ht="12" customHeight="1">
      <c r="A56" s="5"/>
      <c r="B56" s="17"/>
      <c r="C56" s="16" t="s">
        <v>545</v>
      </c>
      <c r="D56" s="55"/>
      <c r="E56" s="348">
        <v>1158</v>
      </c>
      <c r="F56" s="299">
        <v>586</v>
      </c>
      <c r="G56" s="299">
        <v>572</v>
      </c>
      <c r="H56" s="299">
        <v>434</v>
      </c>
      <c r="I56" s="299">
        <v>672</v>
      </c>
      <c r="J56" s="299">
        <v>52</v>
      </c>
      <c r="K56" s="349">
        <v>350</v>
      </c>
    </row>
    <row r="57" spans="1:11" ht="12" customHeight="1">
      <c r="A57" s="56"/>
      <c r="B57" s="56"/>
      <c r="C57" s="22"/>
      <c r="D57" s="56"/>
      <c r="E57" s="116"/>
      <c r="F57" s="70"/>
      <c r="G57" s="70"/>
      <c r="H57" s="70"/>
      <c r="I57" s="70"/>
      <c r="J57" s="70"/>
      <c r="K57" s="116"/>
    </row>
    <row r="58" spans="1:11" ht="12.75" customHeight="1">
      <c r="A58" s="5"/>
      <c r="B58" s="5"/>
      <c r="C58" s="5"/>
      <c r="D58" s="5"/>
      <c r="E58" s="3"/>
      <c r="F58" s="3"/>
      <c r="G58" s="3"/>
      <c r="H58" s="3"/>
      <c r="I58" s="3"/>
      <c r="J58" s="3"/>
      <c r="K58" s="363" t="s">
        <v>64</v>
      </c>
    </row>
    <row r="59" spans="1:11" ht="12.75" customHeight="1">
      <c r="A59" s="5"/>
      <c r="B59" s="5"/>
      <c r="C59" s="2"/>
      <c r="D59" s="5"/>
      <c r="E59" s="3"/>
      <c r="F59" s="4"/>
      <c r="G59" s="4"/>
      <c r="H59" s="4"/>
      <c r="I59" s="4"/>
      <c r="J59" s="4"/>
      <c r="K59" s="4"/>
    </row>
    <row r="60" spans="1:11" ht="12.75" customHeight="1">
      <c r="A60" s="5"/>
      <c r="B60" s="5"/>
      <c r="C60" s="2"/>
      <c r="D60" s="5"/>
      <c r="E60" s="3"/>
      <c r="F60" s="4"/>
      <c r="G60" s="4"/>
      <c r="H60" s="4"/>
      <c r="I60" s="4"/>
      <c r="J60" s="4"/>
      <c r="K60" s="4"/>
    </row>
    <row r="61" spans="1:11" ht="12.75" customHeight="1">
      <c r="A61" s="5"/>
      <c r="B61" s="5"/>
      <c r="C61" s="2"/>
      <c r="D61" s="5"/>
      <c r="E61" s="3"/>
      <c r="F61" s="4"/>
      <c r="G61" s="4"/>
      <c r="H61" s="4"/>
      <c r="I61" s="4"/>
      <c r="J61" s="4"/>
      <c r="K61" s="4"/>
    </row>
    <row r="62" spans="1:11" ht="12" customHeight="1">
      <c r="A62" s="5"/>
      <c r="B62" s="5"/>
      <c r="C62" s="2"/>
      <c r="D62" s="5"/>
      <c r="E62" s="3"/>
      <c r="F62" s="4"/>
      <c r="G62" s="4"/>
      <c r="H62" s="4"/>
      <c r="I62" s="4"/>
      <c r="J62" s="4"/>
      <c r="K62" s="4"/>
    </row>
    <row r="63" spans="1:11" ht="12.75" customHeight="1">
      <c r="A63" s="5"/>
      <c r="B63" s="5"/>
      <c r="C63" s="2"/>
      <c r="D63" s="5"/>
      <c r="E63" s="3"/>
      <c r="F63" s="4"/>
      <c r="G63" s="4"/>
      <c r="H63" s="4"/>
      <c r="I63" s="4"/>
      <c r="J63" s="4"/>
      <c r="K63" s="4"/>
    </row>
    <row r="64" spans="1:11" ht="12.75" customHeight="1">
      <c r="A64" s="5"/>
      <c r="B64" s="5"/>
      <c r="C64" s="2"/>
      <c r="D64" s="5"/>
      <c r="E64" s="3"/>
      <c r="F64" s="4"/>
      <c r="G64" s="4"/>
      <c r="H64" s="4"/>
      <c r="I64" s="4"/>
      <c r="J64" s="4"/>
      <c r="K64" s="4"/>
    </row>
    <row r="65" spans="1:11" ht="12.75" customHeight="1">
      <c r="A65" s="5"/>
      <c r="B65" s="5"/>
      <c r="C65" s="2"/>
      <c r="D65" s="5"/>
      <c r="E65" s="3"/>
      <c r="F65" s="4"/>
      <c r="G65" s="4"/>
      <c r="H65" s="4"/>
      <c r="I65" s="4"/>
      <c r="J65" s="4"/>
      <c r="K65" s="4"/>
    </row>
    <row r="66" spans="1:11" ht="12.75" customHeight="1">
      <c r="A66" s="5"/>
      <c r="B66" s="5"/>
      <c r="C66" s="2"/>
      <c r="D66" s="5"/>
      <c r="E66" s="3"/>
      <c r="F66" s="4"/>
      <c r="G66" s="4"/>
      <c r="H66" s="4"/>
      <c r="I66" s="4"/>
      <c r="J66" s="4"/>
      <c r="K66" s="4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</sheetData>
  <mergeCells count="5">
    <mergeCell ref="B33:C33"/>
    <mergeCell ref="B8:C8"/>
    <mergeCell ref="A1:K1"/>
    <mergeCell ref="B4:C4"/>
    <mergeCell ref="B6:C6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T55"/>
  <sheetViews>
    <sheetView workbookViewId="0">
      <selection activeCell="I19" sqref="I19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05" t="s">
        <v>582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532" t="s">
        <v>748</v>
      </c>
    </row>
    <row r="4" spans="1:19" ht="21" customHeight="1">
      <c r="A4" s="53"/>
      <c r="B4" s="604" t="s">
        <v>50</v>
      </c>
      <c r="C4" s="604"/>
      <c r="D4" s="62"/>
      <c r="E4" s="18" t="s">
        <v>49</v>
      </c>
      <c r="F4" s="18" t="s">
        <v>39</v>
      </c>
      <c r="G4" s="18" t="s">
        <v>40</v>
      </c>
      <c r="H4" s="12" t="s">
        <v>59</v>
      </c>
      <c r="I4" s="18" t="s">
        <v>60</v>
      </c>
      <c r="J4" s="18" t="s">
        <v>61</v>
      </c>
      <c r="K4" s="19" t="s">
        <v>51</v>
      </c>
    </row>
    <row r="5" spans="1:19" s="265" customFormat="1" ht="24" customHeight="1">
      <c r="A5" s="266"/>
      <c r="B5" s="608" t="s">
        <v>48</v>
      </c>
      <c r="C5" s="608"/>
      <c r="D5" s="264"/>
      <c r="E5" s="352">
        <f t="shared" ref="E5:K5" si="0">SUM(E6:E13)</f>
        <v>3257</v>
      </c>
      <c r="F5" s="353">
        <f t="shared" si="0"/>
        <v>1614</v>
      </c>
      <c r="G5" s="353">
        <f t="shared" si="0"/>
        <v>1643</v>
      </c>
      <c r="H5" s="353">
        <f t="shared" si="0"/>
        <v>319</v>
      </c>
      <c r="I5" s="353">
        <f t="shared" si="0"/>
        <v>1718</v>
      </c>
      <c r="J5" s="353">
        <f t="shared" si="0"/>
        <v>1220</v>
      </c>
      <c r="K5" s="352">
        <f t="shared" si="0"/>
        <v>1425</v>
      </c>
    </row>
    <row r="6" spans="1:19" ht="12" customHeight="1">
      <c r="A6" s="57"/>
      <c r="B6" s="55"/>
      <c r="C6" s="16" t="s">
        <v>515</v>
      </c>
      <c r="D6" s="55"/>
      <c r="E6" s="348">
        <v>845</v>
      </c>
      <c r="F6" s="299">
        <v>445</v>
      </c>
      <c r="G6" s="299">
        <v>400</v>
      </c>
      <c r="H6" s="354">
        <v>85</v>
      </c>
      <c r="I6" s="354">
        <v>469</v>
      </c>
      <c r="J6" s="354">
        <v>291</v>
      </c>
      <c r="K6" s="355">
        <v>404</v>
      </c>
      <c r="M6" s="285"/>
      <c r="N6" s="285"/>
      <c r="O6" s="285"/>
      <c r="P6" s="285"/>
      <c r="Q6" s="285"/>
      <c r="R6" s="285"/>
      <c r="S6" s="285"/>
    </row>
    <row r="7" spans="1:19" ht="12" customHeight="1">
      <c r="A7" s="5"/>
      <c r="B7" s="55"/>
      <c r="C7" s="16" t="s">
        <v>516</v>
      </c>
      <c r="D7" s="55"/>
      <c r="E7" s="348">
        <v>564</v>
      </c>
      <c r="F7" s="299">
        <v>273</v>
      </c>
      <c r="G7" s="299">
        <v>291</v>
      </c>
      <c r="H7" s="356">
        <v>41</v>
      </c>
      <c r="I7" s="356">
        <v>274</v>
      </c>
      <c r="J7" s="356">
        <v>249</v>
      </c>
      <c r="K7" s="349">
        <v>253</v>
      </c>
    </row>
    <row r="8" spans="1:19" ht="12" customHeight="1">
      <c r="A8" s="57"/>
      <c r="B8" s="55"/>
      <c r="C8" s="16" t="s">
        <v>517</v>
      </c>
      <c r="D8" s="55"/>
      <c r="E8" s="348">
        <v>106</v>
      </c>
      <c r="F8" s="299">
        <v>49</v>
      </c>
      <c r="G8" s="299">
        <v>57</v>
      </c>
      <c r="H8" s="354">
        <v>5</v>
      </c>
      <c r="I8" s="354">
        <v>51</v>
      </c>
      <c r="J8" s="354">
        <v>50</v>
      </c>
      <c r="K8" s="349">
        <v>42</v>
      </c>
    </row>
    <row r="9" spans="1:19" ht="12" customHeight="1">
      <c r="A9" s="57"/>
      <c r="B9" s="55"/>
      <c r="C9" s="16" t="s">
        <v>518</v>
      </c>
      <c r="D9" s="55"/>
      <c r="E9" s="348">
        <v>200</v>
      </c>
      <c r="F9" s="299">
        <v>96</v>
      </c>
      <c r="G9" s="299">
        <v>104</v>
      </c>
      <c r="H9" s="357">
        <v>23</v>
      </c>
      <c r="I9" s="357">
        <v>101</v>
      </c>
      <c r="J9" s="357">
        <v>76</v>
      </c>
      <c r="K9" s="349">
        <v>76</v>
      </c>
    </row>
    <row r="10" spans="1:19" ht="12" customHeight="1">
      <c r="A10" s="5"/>
      <c r="B10" s="55"/>
      <c r="C10" s="16" t="s">
        <v>519</v>
      </c>
      <c r="D10" s="55"/>
      <c r="E10" s="348">
        <v>475</v>
      </c>
      <c r="F10" s="299">
        <v>240</v>
      </c>
      <c r="G10" s="299">
        <v>235</v>
      </c>
      <c r="H10" s="299">
        <v>39</v>
      </c>
      <c r="I10" s="299">
        <v>249</v>
      </c>
      <c r="J10" s="299">
        <v>187</v>
      </c>
      <c r="K10" s="349">
        <v>182</v>
      </c>
    </row>
    <row r="11" spans="1:19" ht="12" customHeight="1">
      <c r="A11" s="5"/>
      <c r="B11" s="55"/>
      <c r="C11" s="16" t="s">
        <v>520</v>
      </c>
      <c r="D11" s="55"/>
      <c r="E11" s="348">
        <v>603</v>
      </c>
      <c r="F11" s="299">
        <v>278</v>
      </c>
      <c r="G11" s="299">
        <v>325</v>
      </c>
      <c r="H11" s="299">
        <v>61</v>
      </c>
      <c r="I11" s="299">
        <v>314</v>
      </c>
      <c r="J11" s="299">
        <v>228</v>
      </c>
      <c r="K11" s="349">
        <v>274</v>
      </c>
    </row>
    <row r="12" spans="1:19" ht="12" customHeight="1">
      <c r="A12" s="5"/>
      <c r="B12" s="55"/>
      <c r="C12" s="16" t="s">
        <v>521</v>
      </c>
      <c r="D12" s="55"/>
      <c r="E12" s="348">
        <v>323</v>
      </c>
      <c r="F12" s="299">
        <v>162</v>
      </c>
      <c r="G12" s="299">
        <v>161</v>
      </c>
      <c r="H12" s="299">
        <v>29</v>
      </c>
      <c r="I12" s="299">
        <v>186</v>
      </c>
      <c r="J12" s="299">
        <v>108</v>
      </c>
      <c r="K12" s="349">
        <v>149</v>
      </c>
    </row>
    <row r="13" spans="1:19" ht="12" customHeight="1">
      <c r="A13" s="5"/>
      <c r="B13" s="55"/>
      <c r="C13" s="16" t="s">
        <v>522</v>
      </c>
      <c r="D13" s="55"/>
      <c r="E13" s="348">
        <v>141</v>
      </c>
      <c r="F13" s="299">
        <v>71</v>
      </c>
      <c r="G13" s="299">
        <v>70</v>
      </c>
      <c r="H13" s="299">
        <v>36</v>
      </c>
      <c r="I13" s="299">
        <v>74</v>
      </c>
      <c r="J13" s="299">
        <v>31</v>
      </c>
      <c r="K13" s="349">
        <v>45</v>
      </c>
    </row>
    <row r="14" spans="1:19" ht="12" customHeight="1">
      <c r="A14" s="5"/>
      <c r="B14" s="20"/>
      <c r="C14" s="20"/>
      <c r="D14" s="55"/>
      <c r="E14" s="358"/>
      <c r="F14" s="300"/>
      <c r="G14" s="300"/>
      <c r="H14" s="299"/>
      <c r="I14" s="299"/>
      <c r="J14" s="299"/>
      <c r="K14" s="359"/>
    </row>
    <row r="15" spans="1:19" s="265" customFormat="1" ht="24" customHeight="1">
      <c r="A15" s="266"/>
      <c r="B15" s="602" t="s">
        <v>53</v>
      </c>
      <c r="C15" s="602"/>
      <c r="D15" s="264"/>
      <c r="E15" s="350">
        <f>SUM(E16:E25)</f>
        <v>1218</v>
      </c>
      <c r="F15" s="351">
        <f>SUM(F16:F25)</f>
        <v>611</v>
      </c>
      <c r="G15" s="351">
        <f t="shared" ref="G15:I15" si="1">SUM(G16:G25)</f>
        <v>607</v>
      </c>
      <c r="H15" s="351">
        <f t="shared" si="1"/>
        <v>99</v>
      </c>
      <c r="I15" s="351">
        <f t="shared" si="1"/>
        <v>616</v>
      </c>
      <c r="J15" s="351">
        <f>SUM(J16:J25)</f>
        <v>503</v>
      </c>
      <c r="K15" s="350">
        <f>SUM(K16:K25)</f>
        <v>500</v>
      </c>
    </row>
    <row r="16" spans="1:19" ht="12" customHeight="1">
      <c r="A16" s="5"/>
      <c r="B16" s="55"/>
      <c r="C16" s="16" t="s">
        <v>505</v>
      </c>
      <c r="D16" s="55"/>
      <c r="E16" s="348">
        <v>138</v>
      </c>
      <c r="F16" s="299">
        <v>76</v>
      </c>
      <c r="G16" s="299">
        <v>62</v>
      </c>
      <c r="H16" s="299">
        <v>7</v>
      </c>
      <c r="I16" s="299">
        <v>75</v>
      </c>
      <c r="J16" s="299">
        <v>56</v>
      </c>
      <c r="K16" s="349">
        <v>59</v>
      </c>
      <c r="M16" s="285"/>
      <c r="N16" s="285"/>
      <c r="O16" s="285"/>
      <c r="P16" s="285"/>
      <c r="Q16" s="285"/>
      <c r="R16" s="285"/>
      <c r="S16" s="285"/>
    </row>
    <row r="17" spans="1:19" ht="12" customHeight="1">
      <c r="A17" s="5"/>
      <c r="B17" s="55"/>
      <c r="C17" s="16" t="s">
        <v>506</v>
      </c>
      <c r="D17" s="55"/>
      <c r="E17" s="348">
        <v>73</v>
      </c>
      <c r="F17" s="299">
        <v>39</v>
      </c>
      <c r="G17" s="299">
        <v>34</v>
      </c>
      <c r="H17" s="299">
        <v>8</v>
      </c>
      <c r="I17" s="299">
        <v>34</v>
      </c>
      <c r="J17" s="299">
        <v>31</v>
      </c>
      <c r="K17" s="349">
        <v>33</v>
      </c>
    </row>
    <row r="18" spans="1:19" ht="12" customHeight="1">
      <c r="A18" s="5"/>
      <c r="B18" s="55"/>
      <c r="C18" s="16" t="s">
        <v>507</v>
      </c>
      <c r="D18" s="55"/>
      <c r="E18" s="348">
        <v>69</v>
      </c>
      <c r="F18" s="299">
        <v>34</v>
      </c>
      <c r="G18" s="299">
        <v>35</v>
      </c>
      <c r="H18" s="299">
        <v>11</v>
      </c>
      <c r="I18" s="299">
        <v>28</v>
      </c>
      <c r="J18" s="299">
        <v>30</v>
      </c>
      <c r="K18" s="349">
        <v>29</v>
      </c>
    </row>
    <row r="19" spans="1:19" ht="12" customHeight="1">
      <c r="A19" s="5"/>
      <c r="B19" s="55"/>
      <c r="C19" s="16" t="s">
        <v>508</v>
      </c>
      <c r="D19" s="55"/>
      <c r="E19" s="348">
        <v>122</v>
      </c>
      <c r="F19" s="299">
        <v>60</v>
      </c>
      <c r="G19" s="299">
        <v>62</v>
      </c>
      <c r="H19" s="299">
        <v>12</v>
      </c>
      <c r="I19" s="299">
        <v>56</v>
      </c>
      <c r="J19" s="299">
        <v>54</v>
      </c>
      <c r="K19" s="349">
        <v>53</v>
      </c>
    </row>
    <row r="20" spans="1:19" ht="12" customHeight="1">
      <c r="A20" s="5"/>
      <c r="B20" s="55"/>
      <c r="C20" s="16" t="s">
        <v>509</v>
      </c>
      <c r="D20" s="55"/>
      <c r="E20" s="348">
        <v>152</v>
      </c>
      <c r="F20" s="299">
        <v>78</v>
      </c>
      <c r="G20" s="299">
        <v>74</v>
      </c>
      <c r="H20" s="299">
        <v>15</v>
      </c>
      <c r="I20" s="299">
        <v>90</v>
      </c>
      <c r="J20" s="299">
        <v>47</v>
      </c>
      <c r="K20" s="349">
        <v>50</v>
      </c>
    </row>
    <row r="21" spans="1:19" ht="12" customHeight="1">
      <c r="A21" s="5"/>
      <c r="B21" s="55"/>
      <c r="C21" s="16" t="s">
        <v>510</v>
      </c>
      <c r="D21" s="55"/>
      <c r="E21" s="348">
        <v>248</v>
      </c>
      <c r="F21" s="299">
        <v>122</v>
      </c>
      <c r="G21" s="299">
        <v>126</v>
      </c>
      <c r="H21" s="299">
        <v>18</v>
      </c>
      <c r="I21" s="299">
        <v>116</v>
      </c>
      <c r="J21" s="299">
        <v>114</v>
      </c>
      <c r="K21" s="349">
        <v>108</v>
      </c>
    </row>
    <row r="22" spans="1:19" ht="12" customHeight="1">
      <c r="A22" s="5"/>
      <c r="B22" s="55"/>
      <c r="C22" s="16" t="s">
        <v>511</v>
      </c>
      <c r="D22" s="55"/>
      <c r="E22" s="348">
        <v>115</v>
      </c>
      <c r="F22" s="299">
        <v>59</v>
      </c>
      <c r="G22" s="299">
        <v>56</v>
      </c>
      <c r="H22" s="299">
        <v>6</v>
      </c>
      <c r="I22" s="299">
        <v>52</v>
      </c>
      <c r="J22" s="299">
        <v>57</v>
      </c>
      <c r="K22" s="349">
        <v>48</v>
      </c>
    </row>
    <row r="23" spans="1:19" ht="12" customHeight="1">
      <c r="A23" s="5"/>
      <c r="B23" s="55"/>
      <c r="C23" s="16" t="s">
        <v>512</v>
      </c>
      <c r="D23" s="55"/>
      <c r="E23" s="348">
        <v>67</v>
      </c>
      <c r="F23" s="299">
        <v>34</v>
      </c>
      <c r="G23" s="299">
        <v>33</v>
      </c>
      <c r="H23" s="299">
        <v>3</v>
      </c>
      <c r="I23" s="299">
        <v>41</v>
      </c>
      <c r="J23" s="299">
        <v>23</v>
      </c>
      <c r="K23" s="349">
        <v>27</v>
      </c>
    </row>
    <row r="24" spans="1:19" ht="12" customHeight="1">
      <c r="A24" s="5"/>
      <c r="B24" s="55"/>
      <c r="C24" s="16" t="s">
        <v>513</v>
      </c>
      <c r="D24" s="55"/>
      <c r="E24" s="348">
        <v>41</v>
      </c>
      <c r="F24" s="299">
        <v>15</v>
      </c>
      <c r="G24" s="299">
        <v>26</v>
      </c>
      <c r="H24" s="299">
        <v>4</v>
      </c>
      <c r="I24" s="299">
        <v>21</v>
      </c>
      <c r="J24" s="299">
        <v>16</v>
      </c>
      <c r="K24" s="349">
        <v>14</v>
      </c>
    </row>
    <row r="25" spans="1:19" ht="12" customHeight="1">
      <c r="A25" s="5"/>
      <c r="B25" s="55"/>
      <c r="C25" s="16" t="s">
        <v>514</v>
      </c>
      <c r="D25" s="55"/>
      <c r="E25" s="348">
        <v>193</v>
      </c>
      <c r="F25" s="299">
        <v>94</v>
      </c>
      <c r="G25" s="299">
        <v>99</v>
      </c>
      <c r="H25" s="299">
        <v>15</v>
      </c>
      <c r="I25" s="299">
        <v>103</v>
      </c>
      <c r="J25" s="299">
        <v>75</v>
      </c>
      <c r="K25" s="349">
        <v>79</v>
      </c>
    </row>
    <row r="26" spans="1:19" ht="12" customHeight="1">
      <c r="A26" s="5"/>
      <c r="B26" s="20"/>
      <c r="C26" s="20"/>
      <c r="D26" s="55"/>
      <c r="E26" s="358"/>
      <c r="F26" s="300"/>
      <c r="G26" s="300"/>
      <c r="H26" s="299"/>
      <c r="I26" s="299"/>
      <c r="J26" s="299"/>
      <c r="K26" s="358"/>
    </row>
    <row r="27" spans="1:19" s="265" customFormat="1" ht="24" customHeight="1">
      <c r="A27" s="266"/>
      <c r="B27" s="602" t="s">
        <v>54</v>
      </c>
      <c r="C27" s="602"/>
      <c r="D27" s="264"/>
      <c r="E27" s="350">
        <f>SUM(E28:E43)</f>
        <v>5057</v>
      </c>
      <c r="F27" s="351">
        <f>SUM(F28:F43)</f>
        <v>2541</v>
      </c>
      <c r="G27" s="351">
        <f t="shared" ref="G27:I27" si="2">SUM(G28:G43)</f>
        <v>2516</v>
      </c>
      <c r="H27" s="351">
        <f t="shared" si="2"/>
        <v>1094</v>
      </c>
      <c r="I27" s="351">
        <f t="shared" si="2"/>
        <v>2907</v>
      </c>
      <c r="J27" s="351">
        <f>SUM(J28:J43)</f>
        <v>1056</v>
      </c>
      <c r="K27" s="350">
        <f>SUM(K28:K43)</f>
        <v>1916</v>
      </c>
      <c r="M27" s="286"/>
      <c r="N27" s="286"/>
      <c r="O27" s="286"/>
      <c r="P27" s="286"/>
      <c r="Q27" s="286"/>
      <c r="R27" s="286"/>
      <c r="S27" s="286"/>
    </row>
    <row r="28" spans="1:19" ht="12" customHeight="1">
      <c r="A28" s="5"/>
      <c r="B28" s="55"/>
      <c r="C28" s="16" t="s">
        <v>489</v>
      </c>
      <c r="D28" s="55"/>
      <c r="E28" s="348">
        <v>265</v>
      </c>
      <c r="F28" s="299">
        <v>142</v>
      </c>
      <c r="G28" s="299">
        <v>123</v>
      </c>
      <c r="H28" s="299">
        <v>23</v>
      </c>
      <c r="I28" s="299">
        <v>128</v>
      </c>
      <c r="J28" s="299">
        <v>114</v>
      </c>
      <c r="K28" s="349">
        <v>104</v>
      </c>
    </row>
    <row r="29" spans="1:19" ht="12" customHeight="1">
      <c r="A29" s="5"/>
      <c r="B29" s="55"/>
      <c r="C29" s="16" t="s">
        <v>490</v>
      </c>
      <c r="D29" s="55"/>
      <c r="E29" s="348">
        <v>362</v>
      </c>
      <c r="F29" s="299">
        <v>174</v>
      </c>
      <c r="G29" s="299">
        <v>188</v>
      </c>
      <c r="H29" s="299">
        <v>17</v>
      </c>
      <c r="I29" s="299">
        <v>179</v>
      </c>
      <c r="J29" s="299">
        <v>166</v>
      </c>
      <c r="K29" s="349">
        <v>161</v>
      </c>
    </row>
    <row r="30" spans="1:19" ht="12" customHeight="1">
      <c r="A30" s="5"/>
      <c r="B30" s="55"/>
      <c r="C30" s="16" t="s">
        <v>491</v>
      </c>
      <c r="D30" s="55"/>
      <c r="E30" s="348">
        <v>135</v>
      </c>
      <c r="F30" s="299">
        <v>59</v>
      </c>
      <c r="G30" s="299">
        <v>76</v>
      </c>
      <c r="H30" s="299">
        <v>16</v>
      </c>
      <c r="I30" s="299">
        <v>65</v>
      </c>
      <c r="J30" s="299">
        <v>54</v>
      </c>
      <c r="K30" s="349">
        <v>56</v>
      </c>
    </row>
    <row r="31" spans="1:19" ht="12" customHeight="1">
      <c r="A31" s="5"/>
      <c r="B31" s="55"/>
      <c r="C31" s="16" t="s">
        <v>492</v>
      </c>
      <c r="D31" s="55"/>
      <c r="E31" s="348">
        <v>156</v>
      </c>
      <c r="F31" s="299">
        <v>80</v>
      </c>
      <c r="G31" s="299">
        <v>76</v>
      </c>
      <c r="H31" s="354">
        <v>10</v>
      </c>
      <c r="I31" s="354">
        <v>84</v>
      </c>
      <c r="J31" s="354">
        <v>62</v>
      </c>
      <c r="K31" s="349">
        <v>65</v>
      </c>
    </row>
    <row r="32" spans="1:19" ht="12" customHeight="1">
      <c r="A32" s="57"/>
      <c r="B32" s="20"/>
      <c r="C32" s="16" t="s">
        <v>493</v>
      </c>
      <c r="D32" s="20"/>
      <c r="E32" s="348">
        <v>122</v>
      </c>
      <c r="F32" s="299">
        <v>63</v>
      </c>
      <c r="G32" s="299">
        <v>59</v>
      </c>
      <c r="H32" s="354">
        <v>11</v>
      </c>
      <c r="I32" s="354">
        <v>74</v>
      </c>
      <c r="J32" s="354">
        <v>37</v>
      </c>
      <c r="K32" s="349">
        <v>44</v>
      </c>
    </row>
    <row r="33" spans="1:20" ht="12" customHeight="1">
      <c r="A33" s="57"/>
      <c r="B33" s="55"/>
      <c r="C33" s="16" t="s">
        <v>494</v>
      </c>
      <c r="D33" s="55"/>
      <c r="E33" s="348">
        <v>69</v>
      </c>
      <c r="F33" s="299">
        <v>34</v>
      </c>
      <c r="G33" s="299">
        <v>35</v>
      </c>
      <c r="H33" s="357">
        <v>4</v>
      </c>
      <c r="I33" s="357">
        <v>25</v>
      </c>
      <c r="J33" s="357">
        <v>40</v>
      </c>
      <c r="K33" s="349">
        <v>36</v>
      </c>
    </row>
    <row r="34" spans="1:20" ht="12" customHeight="1">
      <c r="A34" s="5"/>
      <c r="B34" s="55"/>
      <c r="C34" s="16" t="s">
        <v>495</v>
      </c>
      <c r="D34" s="55"/>
      <c r="E34" s="348">
        <v>151</v>
      </c>
      <c r="F34" s="299">
        <v>80</v>
      </c>
      <c r="G34" s="299">
        <v>71</v>
      </c>
      <c r="H34" s="299">
        <v>15</v>
      </c>
      <c r="I34" s="299">
        <v>83</v>
      </c>
      <c r="J34" s="299">
        <v>53</v>
      </c>
      <c r="K34" s="349">
        <v>66</v>
      </c>
    </row>
    <row r="35" spans="1:20" ht="12" customHeight="1">
      <c r="A35" s="5"/>
      <c r="B35" s="55"/>
      <c r="C35" s="16" t="s">
        <v>496</v>
      </c>
      <c r="D35" s="55"/>
      <c r="E35" s="348">
        <v>249</v>
      </c>
      <c r="F35" s="299">
        <v>127</v>
      </c>
      <c r="G35" s="299">
        <v>122</v>
      </c>
      <c r="H35" s="299">
        <v>20</v>
      </c>
      <c r="I35" s="299">
        <v>116</v>
      </c>
      <c r="J35" s="299">
        <v>113</v>
      </c>
      <c r="K35" s="349">
        <v>112</v>
      </c>
    </row>
    <row r="36" spans="1:20" ht="12" customHeight="1">
      <c r="A36" s="5"/>
      <c r="B36" s="55"/>
      <c r="C36" s="16" t="s">
        <v>497</v>
      </c>
      <c r="D36" s="55"/>
      <c r="E36" s="348">
        <v>275</v>
      </c>
      <c r="F36" s="299">
        <v>145</v>
      </c>
      <c r="G36" s="299">
        <v>130</v>
      </c>
      <c r="H36" s="299">
        <v>22</v>
      </c>
      <c r="I36" s="299">
        <v>136</v>
      </c>
      <c r="J36" s="299">
        <v>117</v>
      </c>
      <c r="K36" s="349">
        <v>111</v>
      </c>
    </row>
    <row r="37" spans="1:20" ht="12" customHeight="1">
      <c r="A37" s="5"/>
      <c r="B37" s="20"/>
      <c r="C37" s="16" t="s">
        <v>498</v>
      </c>
      <c r="D37" s="20"/>
      <c r="E37" s="348">
        <v>238</v>
      </c>
      <c r="F37" s="299">
        <v>121</v>
      </c>
      <c r="G37" s="299">
        <v>117</v>
      </c>
      <c r="H37" s="299">
        <v>30</v>
      </c>
      <c r="I37" s="299">
        <v>117</v>
      </c>
      <c r="J37" s="299">
        <v>91</v>
      </c>
      <c r="K37" s="349">
        <v>89</v>
      </c>
    </row>
    <row r="38" spans="1:20" ht="12" customHeight="1">
      <c r="A38" s="5"/>
      <c r="B38" s="55"/>
      <c r="C38" s="16" t="s">
        <v>499</v>
      </c>
      <c r="D38" s="55"/>
      <c r="E38" s="348">
        <v>71</v>
      </c>
      <c r="F38" s="299">
        <v>32</v>
      </c>
      <c r="G38" s="299">
        <v>39</v>
      </c>
      <c r="H38" s="299">
        <v>5</v>
      </c>
      <c r="I38" s="299">
        <v>36</v>
      </c>
      <c r="J38" s="299">
        <v>30</v>
      </c>
      <c r="K38" s="349">
        <v>26</v>
      </c>
    </row>
    <row r="39" spans="1:20" ht="12" customHeight="1">
      <c r="A39" s="5"/>
      <c r="B39" s="55"/>
      <c r="C39" s="16" t="s">
        <v>500</v>
      </c>
      <c r="D39" s="55"/>
      <c r="E39" s="348">
        <v>0</v>
      </c>
      <c r="F39" s="354">
        <v>0</v>
      </c>
      <c r="G39" s="354">
        <v>0</v>
      </c>
      <c r="H39" s="354">
        <v>0</v>
      </c>
      <c r="I39" s="354">
        <v>0</v>
      </c>
      <c r="J39" s="354">
        <v>0</v>
      </c>
      <c r="K39" s="348">
        <v>0</v>
      </c>
    </row>
    <row r="40" spans="1:20" ht="12" customHeight="1">
      <c r="A40" s="5"/>
      <c r="B40" s="55"/>
      <c r="C40" s="16" t="s">
        <v>501</v>
      </c>
      <c r="D40" s="55"/>
      <c r="E40" s="348">
        <v>619</v>
      </c>
      <c r="F40" s="354">
        <v>315</v>
      </c>
      <c r="G40" s="354">
        <v>304</v>
      </c>
      <c r="H40" s="354">
        <v>180</v>
      </c>
      <c r="I40" s="354">
        <v>390</v>
      </c>
      <c r="J40" s="354">
        <v>49</v>
      </c>
      <c r="K40" s="348">
        <v>228</v>
      </c>
    </row>
    <row r="41" spans="1:20" ht="12" customHeight="1">
      <c r="A41" s="5"/>
      <c r="B41" s="55"/>
      <c r="C41" s="16" t="s">
        <v>502</v>
      </c>
      <c r="D41" s="55"/>
      <c r="E41" s="348">
        <v>631</v>
      </c>
      <c r="F41" s="354">
        <v>318</v>
      </c>
      <c r="G41" s="354">
        <v>313</v>
      </c>
      <c r="H41" s="354">
        <v>206</v>
      </c>
      <c r="I41" s="354">
        <v>391</v>
      </c>
      <c r="J41" s="354">
        <v>34</v>
      </c>
      <c r="K41" s="348">
        <v>222</v>
      </c>
    </row>
    <row r="42" spans="1:20" ht="12" customHeight="1">
      <c r="A42" s="5"/>
      <c r="B42" s="55"/>
      <c r="C42" s="16" t="s">
        <v>503</v>
      </c>
      <c r="D42" s="55"/>
      <c r="E42" s="348">
        <v>655</v>
      </c>
      <c r="F42" s="354">
        <v>327</v>
      </c>
      <c r="G42" s="354">
        <v>328</v>
      </c>
      <c r="H42" s="354">
        <v>199</v>
      </c>
      <c r="I42" s="354">
        <v>416</v>
      </c>
      <c r="J42" s="354">
        <v>40</v>
      </c>
      <c r="K42" s="348">
        <v>228</v>
      </c>
    </row>
    <row r="43" spans="1:20" ht="12" customHeight="1">
      <c r="A43" s="5"/>
      <c r="B43" s="55"/>
      <c r="C43" s="16" t="s">
        <v>504</v>
      </c>
      <c r="D43" s="55"/>
      <c r="E43" s="348">
        <v>1059</v>
      </c>
      <c r="F43" s="354">
        <v>524</v>
      </c>
      <c r="G43" s="354">
        <v>535</v>
      </c>
      <c r="H43" s="354">
        <v>336</v>
      </c>
      <c r="I43" s="354">
        <v>667</v>
      </c>
      <c r="J43" s="354">
        <v>56</v>
      </c>
      <c r="K43" s="348">
        <v>368</v>
      </c>
    </row>
    <row r="44" spans="1:20" ht="12" customHeight="1">
      <c r="A44" s="5"/>
      <c r="B44" s="55"/>
      <c r="C44" s="16"/>
      <c r="D44" s="55"/>
      <c r="E44" s="348"/>
      <c r="F44" s="354"/>
      <c r="G44" s="354"/>
      <c r="H44" s="299"/>
      <c r="I44" s="299"/>
      <c r="J44" s="299"/>
      <c r="K44" s="348"/>
    </row>
    <row r="45" spans="1:20" s="265" customFormat="1" ht="24" customHeight="1">
      <c r="A45" s="266"/>
      <c r="B45" s="602" t="s">
        <v>46</v>
      </c>
      <c r="C45" s="602"/>
      <c r="D45" s="264"/>
      <c r="E45" s="350">
        <f>SUM(E46:E53)</f>
        <v>1705</v>
      </c>
      <c r="F45" s="351">
        <f>SUM(F46:F53)</f>
        <v>838</v>
      </c>
      <c r="G45" s="351">
        <f>SUM(G46:G53)</f>
        <v>867</v>
      </c>
      <c r="H45" s="351">
        <f t="shared" ref="H45:I45" si="3">SUM(H46:H53)</f>
        <v>103</v>
      </c>
      <c r="I45" s="351">
        <f t="shared" si="3"/>
        <v>874</v>
      </c>
      <c r="J45" s="351">
        <f>SUM(J46:J53)</f>
        <v>728</v>
      </c>
      <c r="K45" s="350">
        <f>SUM(K46:K53)</f>
        <v>735</v>
      </c>
      <c r="N45" s="286"/>
      <c r="O45" s="286"/>
      <c r="P45" s="286"/>
      <c r="Q45" s="286"/>
      <c r="R45" s="286"/>
      <c r="S45" s="286"/>
      <c r="T45" s="286"/>
    </row>
    <row r="46" spans="1:20" ht="12" customHeight="1">
      <c r="A46" s="5"/>
      <c r="B46" s="55"/>
      <c r="C46" s="16" t="s">
        <v>481</v>
      </c>
      <c r="D46" s="55"/>
      <c r="E46" s="348">
        <v>563</v>
      </c>
      <c r="F46" s="299">
        <v>264</v>
      </c>
      <c r="G46" s="299">
        <v>299</v>
      </c>
      <c r="H46" s="299">
        <v>34</v>
      </c>
      <c r="I46" s="299">
        <v>302</v>
      </c>
      <c r="J46" s="299">
        <v>227</v>
      </c>
      <c r="K46" s="349">
        <v>236</v>
      </c>
    </row>
    <row r="47" spans="1:20" ht="12" customHeight="1">
      <c r="A47" s="5"/>
      <c r="B47" s="55"/>
      <c r="C47" s="16" t="s">
        <v>482</v>
      </c>
      <c r="D47" s="55"/>
      <c r="E47" s="348">
        <v>382</v>
      </c>
      <c r="F47" s="299">
        <v>187</v>
      </c>
      <c r="G47" s="299">
        <v>195</v>
      </c>
      <c r="H47" s="299">
        <v>24</v>
      </c>
      <c r="I47" s="299">
        <v>189</v>
      </c>
      <c r="J47" s="299">
        <v>169</v>
      </c>
      <c r="K47" s="349">
        <v>166</v>
      </c>
    </row>
    <row r="48" spans="1:20" ht="12" customHeight="1">
      <c r="A48" s="5"/>
      <c r="B48" s="55"/>
      <c r="C48" s="16" t="s">
        <v>483</v>
      </c>
      <c r="D48" s="55"/>
      <c r="E48" s="348">
        <v>276</v>
      </c>
      <c r="F48" s="299">
        <v>145</v>
      </c>
      <c r="G48" s="299">
        <v>131</v>
      </c>
      <c r="H48" s="299">
        <v>15</v>
      </c>
      <c r="I48" s="299">
        <v>129</v>
      </c>
      <c r="J48" s="299">
        <v>132</v>
      </c>
      <c r="K48" s="349">
        <v>135</v>
      </c>
    </row>
    <row r="49" spans="1:11" ht="12" customHeight="1">
      <c r="A49" s="5"/>
      <c r="B49" s="55"/>
      <c r="C49" s="16" t="s">
        <v>484</v>
      </c>
      <c r="D49" s="55"/>
      <c r="E49" s="348">
        <v>40</v>
      </c>
      <c r="F49" s="299">
        <v>17</v>
      </c>
      <c r="G49" s="299">
        <v>23</v>
      </c>
      <c r="H49" s="299">
        <v>5</v>
      </c>
      <c r="I49" s="299">
        <v>17</v>
      </c>
      <c r="J49" s="299">
        <v>18</v>
      </c>
      <c r="K49" s="349">
        <v>18</v>
      </c>
    </row>
    <row r="50" spans="1:11" ht="12" customHeight="1">
      <c r="A50" s="5"/>
      <c r="B50" s="55"/>
      <c r="C50" s="16" t="s">
        <v>485</v>
      </c>
      <c r="D50" s="55"/>
      <c r="E50" s="348">
        <v>230</v>
      </c>
      <c r="F50" s="299">
        <v>117</v>
      </c>
      <c r="G50" s="299">
        <v>113</v>
      </c>
      <c r="H50" s="299">
        <v>13</v>
      </c>
      <c r="I50" s="299">
        <v>127</v>
      </c>
      <c r="J50" s="299">
        <v>90</v>
      </c>
      <c r="K50" s="349">
        <v>93</v>
      </c>
    </row>
    <row r="51" spans="1:11" ht="12" customHeight="1">
      <c r="A51" s="5"/>
      <c r="B51" s="55"/>
      <c r="C51" s="16" t="s">
        <v>486</v>
      </c>
      <c r="D51" s="55"/>
      <c r="E51" s="348">
        <v>158</v>
      </c>
      <c r="F51" s="299">
        <v>80</v>
      </c>
      <c r="G51" s="299">
        <v>78</v>
      </c>
      <c r="H51" s="299">
        <v>4</v>
      </c>
      <c r="I51" s="299">
        <v>76</v>
      </c>
      <c r="J51" s="299">
        <v>78</v>
      </c>
      <c r="K51" s="349">
        <v>63</v>
      </c>
    </row>
    <row r="52" spans="1:11" ht="12" customHeight="1">
      <c r="A52" s="5"/>
      <c r="B52" s="55"/>
      <c r="C52" s="16" t="s">
        <v>487</v>
      </c>
      <c r="D52" s="55"/>
      <c r="E52" s="348">
        <v>12</v>
      </c>
      <c r="F52" s="299">
        <v>6</v>
      </c>
      <c r="G52" s="299">
        <v>6</v>
      </c>
      <c r="H52" s="299">
        <v>2</v>
      </c>
      <c r="I52" s="299">
        <v>6</v>
      </c>
      <c r="J52" s="299">
        <v>4</v>
      </c>
      <c r="K52" s="349">
        <v>4</v>
      </c>
    </row>
    <row r="53" spans="1:11" ht="12" customHeight="1">
      <c r="A53" s="5"/>
      <c r="B53" s="55"/>
      <c r="C53" s="16" t="s">
        <v>488</v>
      </c>
      <c r="D53" s="55"/>
      <c r="E53" s="348">
        <v>44</v>
      </c>
      <c r="F53" s="299">
        <v>22</v>
      </c>
      <c r="G53" s="299">
        <v>22</v>
      </c>
      <c r="H53" s="299">
        <v>6</v>
      </c>
      <c r="I53" s="299">
        <v>28</v>
      </c>
      <c r="J53" s="299">
        <v>10</v>
      </c>
      <c r="K53" s="349">
        <v>20</v>
      </c>
    </row>
    <row r="54" spans="1:11" ht="12" customHeight="1">
      <c r="A54" s="56"/>
      <c r="B54" s="606"/>
      <c r="C54" s="606"/>
      <c r="D54" s="56"/>
      <c r="E54" s="116"/>
      <c r="F54" s="72"/>
      <c r="G54" s="72"/>
      <c r="H54" s="72"/>
      <c r="I54" s="72"/>
      <c r="J54" s="72"/>
      <c r="K54" s="121"/>
    </row>
    <row r="55" spans="1:11" ht="12" customHeight="1">
      <c r="A55" s="5"/>
      <c r="B55" s="607"/>
      <c r="C55" s="607"/>
      <c r="D55" s="5"/>
      <c r="E55" s="6"/>
      <c r="F55" s="7"/>
      <c r="G55" s="7"/>
      <c r="H55" s="7"/>
      <c r="I55" s="7"/>
      <c r="J55" s="7"/>
      <c r="K55" s="7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67"/>
  <sheetViews>
    <sheetView workbookViewId="0">
      <selection activeCell="I19" sqref="I19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05" t="s">
        <v>582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532" t="s">
        <v>748</v>
      </c>
    </row>
    <row r="4" spans="1:19" ht="21" customHeight="1">
      <c r="A4" s="53"/>
      <c r="B4" s="609" t="s">
        <v>62</v>
      </c>
      <c r="C4" s="609"/>
      <c r="D4" s="21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65" customFormat="1" ht="24" customHeight="1">
      <c r="A5" s="263"/>
      <c r="B5" s="602" t="s">
        <v>47</v>
      </c>
      <c r="C5" s="602"/>
      <c r="D5" s="264"/>
      <c r="E5" s="352">
        <f>SUM(E6:E36)</f>
        <v>19582</v>
      </c>
      <c r="F5" s="353">
        <f>SUM(F6:F36)</f>
        <v>10737</v>
      </c>
      <c r="G5" s="353">
        <f t="shared" ref="G5:I5" si="0">SUM(G6:G36)</f>
        <v>8845</v>
      </c>
      <c r="H5" s="353">
        <f t="shared" si="0"/>
        <v>2540</v>
      </c>
      <c r="I5" s="353">
        <f t="shared" si="0"/>
        <v>13666</v>
      </c>
      <c r="J5" s="353">
        <f>SUM(J6:J36)</f>
        <v>3376</v>
      </c>
      <c r="K5" s="352">
        <f>SUM(K6:K36)</f>
        <v>10421</v>
      </c>
      <c r="M5" s="286"/>
      <c r="N5" s="286"/>
      <c r="O5" s="286"/>
      <c r="P5" s="286"/>
      <c r="Q5" s="286"/>
      <c r="R5" s="286"/>
      <c r="S5" s="286"/>
    </row>
    <row r="6" spans="1:19" ht="12" customHeight="1">
      <c r="A6" s="5"/>
      <c r="B6" s="55"/>
      <c r="C6" s="16" t="s">
        <v>365</v>
      </c>
      <c r="D6" s="55"/>
      <c r="E6" s="348">
        <v>174</v>
      </c>
      <c r="F6" s="299">
        <v>90</v>
      </c>
      <c r="G6" s="299">
        <v>84</v>
      </c>
      <c r="H6" s="299">
        <v>17</v>
      </c>
      <c r="I6" s="299">
        <v>89</v>
      </c>
      <c r="J6" s="299">
        <v>68</v>
      </c>
      <c r="K6" s="349">
        <v>78</v>
      </c>
    </row>
    <row r="7" spans="1:19" ht="12" customHeight="1">
      <c r="A7" s="5"/>
      <c r="B7" s="55"/>
      <c r="C7" s="16" t="s">
        <v>366</v>
      </c>
      <c r="D7" s="55"/>
      <c r="E7" s="348">
        <v>64</v>
      </c>
      <c r="F7" s="299">
        <v>32</v>
      </c>
      <c r="G7" s="299">
        <v>32</v>
      </c>
      <c r="H7" s="299">
        <v>1</v>
      </c>
      <c r="I7" s="299">
        <v>38</v>
      </c>
      <c r="J7" s="299">
        <v>25</v>
      </c>
      <c r="K7" s="349">
        <v>23</v>
      </c>
    </row>
    <row r="8" spans="1:19" ht="12" customHeight="1">
      <c r="A8" s="5"/>
      <c r="B8" s="55"/>
      <c r="C8" s="16" t="s">
        <v>367</v>
      </c>
      <c r="D8" s="55"/>
      <c r="E8" s="348">
        <v>34</v>
      </c>
      <c r="F8" s="299">
        <v>18</v>
      </c>
      <c r="G8" s="299">
        <v>16</v>
      </c>
      <c r="H8" s="299">
        <v>0</v>
      </c>
      <c r="I8" s="299">
        <v>25</v>
      </c>
      <c r="J8" s="299">
        <v>9</v>
      </c>
      <c r="K8" s="349">
        <v>12</v>
      </c>
    </row>
    <row r="9" spans="1:19" ht="12" customHeight="1">
      <c r="A9" s="5"/>
      <c r="B9" s="55"/>
      <c r="C9" s="16" t="s">
        <v>368</v>
      </c>
      <c r="D9" s="55"/>
      <c r="E9" s="348">
        <v>63</v>
      </c>
      <c r="F9" s="299">
        <v>36</v>
      </c>
      <c r="G9" s="299">
        <v>27</v>
      </c>
      <c r="H9" s="299">
        <v>4</v>
      </c>
      <c r="I9" s="299">
        <v>35</v>
      </c>
      <c r="J9" s="299">
        <v>24</v>
      </c>
      <c r="K9" s="349">
        <v>31</v>
      </c>
    </row>
    <row r="10" spans="1:19" ht="12" customHeight="1">
      <c r="A10" s="5"/>
      <c r="B10" s="55"/>
      <c r="C10" s="16" t="s">
        <v>369</v>
      </c>
      <c r="D10" s="55"/>
      <c r="E10" s="348">
        <v>192</v>
      </c>
      <c r="F10" s="299">
        <v>98</v>
      </c>
      <c r="G10" s="299">
        <v>94</v>
      </c>
      <c r="H10" s="299">
        <v>13</v>
      </c>
      <c r="I10" s="299">
        <v>114</v>
      </c>
      <c r="J10" s="299">
        <v>65</v>
      </c>
      <c r="K10" s="349">
        <v>99</v>
      </c>
    </row>
    <row r="11" spans="1:19" ht="12" customHeight="1">
      <c r="A11" s="5"/>
      <c r="B11" s="55"/>
      <c r="C11" s="16" t="s">
        <v>370</v>
      </c>
      <c r="D11" s="55"/>
      <c r="E11" s="348">
        <v>145</v>
      </c>
      <c r="F11" s="299">
        <v>80</v>
      </c>
      <c r="G11" s="299">
        <v>65</v>
      </c>
      <c r="H11" s="299">
        <v>12</v>
      </c>
      <c r="I11" s="299">
        <v>71</v>
      </c>
      <c r="J11" s="299">
        <v>62</v>
      </c>
      <c r="K11" s="349">
        <v>81</v>
      </c>
    </row>
    <row r="12" spans="1:19" ht="12" customHeight="1">
      <c r="A12" s="5"/>
      <c r="B12" s="55"/>
      <c r="C12" s="16" t="s">
        <v>371</v>
      </c>
      <c r="D12" s="55"/>
      <c r="E12" s="348">
        <v>333</v>
      </c>
      <c r="F12" s="299">
        <v>174</v>
      </c>
      <c r="G12" s="299">
        <v>159</v>
      </c>
      <c r="H12" s="299">
        <v>27</v>
      </c>
      <c r="I12" s="299">
        <v>168</v>
      </c>
      <c r="J12" s="299">
        <v>138</v>
      </c>
      <c r="K12" s="349">
        <v>148</v>
      </c>
    </row>
    <row r="13" spans="1:19" ht="12" customHeight="1">
      <c r="A13" s="5"/>
      <c r="B13" s="55"/>
      <c r="C13" s="16" t="s">
        <v>372</v>
      </c>
      <c r="D13" s="55"/>
      <c r="E13" s="348">
        <v>1439</v>
      </c>
      <c r="F13" s="299">
        <v>765</v>
      </c>
      <c r="G13" s="299">
        <v>674</v>
      </c>
      <c r="H13" s="299">
        <v>217</v>
      </c>
      <c r="I13" s="299">
        <v>1045</v>
      </c>
      <c r="J13" s="299">
        <v>177</v>
      </c>
      <c r="K13" s="349">
        <v>703</v>
      </c>
    </row>
    <row r="14" spans="1:19" ht="12" customHeight="1">
      <c r="A14" s="5"/>
      <c r="B14" s="55"/>
      <c r="C14" s="16" t="s">
        <v>373</v>
      </c>
      <c r="D14" s="55"/>
      <c r="E14" s="348">
        <v>316</v>
      </c>
      <c r="F14" s="299">
        <v>165</v>
      </c>
      <c r="G14" s="299">
        <v>151</v>
      </c>
      <c r="H14" s="299">
        <v>31</v>
      </c>
      <c r="I14" s="299">
        <v>178</v>
      </c>
      <c r="J14" s="299">
        <v>107</v>
      </c>
      <c r="K14" s="349">
        <v>159</v>
      </c>
    </row>
    <row r="15" spans="1:19" ht="12" customHeight="1">
      <c r="A15" s="5"/>
      <c r="B15" s="55"/>
      <c r="C15" s="16" t="s">
        <v>478</v>
      </c>
      <c r="D15" s="55"/>
      <c r="E15" s="348">
        <v>256</v>
      </c>
      <c r="F15" s="299">
        <v>101</v>
      </c>
      <c r="G15" s="299">
        <v>155</v>
      </c>
      <c r="H15" s="299">
        <v>2</v>
      </c>
      <c r="I15" s="299">
        <v>201</v>
      </c>
      <c r="J15" s="299">
        <v>53</v>
      </c>
      <c r="K15" s="349">
        <v>187</v>
      </c>
    </row>
    <row r="16" spans="1:19" ht="12" customHeight="1">
      <c r="A16" s="5"/>
      <c r="B16" s="55"/>
      <c r="C16" s="16" t="s">
        <v>374</v>
      </c>
      <c r="D16" s="55"/>
      <c r="E16" s="348">
        <v>536</v>
      </c>
      <c r="F16" s="299">
        <v>287</v>
      </c>
      <c r="G16" s="299">
        <v>249</v>
      </c>
      <c r="H16" s="299">
        <v>51</v>
      </c>
      <c r="I16" s="299">
        <v>374</v>
      </c>
      <c r="J16" s="299">
        <v>111</v>
      </c>
      <c r="K16" s="349">
        <v>310</v>
      </c>
    </row>
    <row r="17" spans="1:11" ht="12" customHeight="1">
      <c r="A17" s="5"/>
      <c r="B17" s="55"/>
      <c r="C17" s="16" t="s">
        <v>375</v>
      </c>
      <c r="D17" s="55"/>
      <c r="E17" s="348">
        <v>2033</v>
      </c>
      <c r="F17" s="299">
        <v>1215</v>
      </c>
      <c r="G17" s="299">
        <v>818</v>
      </c>
      <c r="H17" s="299">
        <v>233</v>
      </c>
      <c r="I17" s="299">
        <v>1399</v>
      </c>
      <c r="J17" s="299">
        <v>401</v>
      </c>
      <c r="K17" s="349">
        <v>1233</v>
      </c>
    </row>
    <row r="18" spans="1:11" ht="12" customHeight="1">
      <c r="A18" s="5"/>
      <c r="B18" s="55"/>
      <c r="C18" s="16" t="s">
        <v>376</v>
      </c>
      <c r="D18" s="55"/>
      <c r="E18" s="348">
        <v>2900</v>
      </c>
      <c r="F18" s="299">
        <v>1661</v>
      </c>
      <c r="G18" s="299">
        <v>1239</v>
      </c>
      <c r="H18" s="299">
        <v>336</v>
      </c>
      <c r="I18" s="299">
        <v>2129</v>
      </c>
      <c r="J18" s="299">
        <v>435</v>
      </c>
      <c r="K18" s="349">
        <v>1619</v>
      </c>
    </row>
    <row r="19" spans="1:11" ht="12" customHeight="1">
      <c r="A19" s="5"/>
      <c r="B19" s="55"/>
      <c r="C19" s="16" t="s">
        <v>377</v>
      </c>
      <c r="D19" s="55"/>
      <c r="E19" s="348">
        <v>3856</v>
      </c>
      <c r="F19" s="299">
        <v>2089</v>
      </c>
      <c r="G19" s="299">
        <v>1767</v>
      </c>
      <c r="H19" s="299">
        <v>695</v>
      </c>
      <c r="I19" s="299">
        <v>2675</v>
      </c>
      <c r="J19" s="299">
        <v>486</v>
      </c>
      <c r="K19" s="349">
        <v>1861</v>
      </c>
    </row>
    <row r="20" spans="1:11" ht="12" customHeight="1">
      <c r="A20" s="5"/>
      <c r="B20" s="55"/>
      <c r="C20" s="16" t="s">
        <v>378</v>
      </c>
      <c r="D20" s="55"/>
      <c r="E20" s="348">
        <v>105</v>
      </c>
      <c r="F20" s="299">
        <v>54</v>
      </c>
      <c r="G20" s="299">
        <v>51</v>
      </c>
      <c r="H20" s="299">
        <v>8</v>
      </c>
      <c r="I20" s="299">
        <v>55</v>
      </c>
      <c r="J20" s="299">
        <v>42</v>
      </c>
      <c r="K20" s="349">
        <v>45</v>
      </c>
    </row>
    <row r="21" spans="1:11" ht="12" customHeight="1">
      <c r="A21" s="5"/>
      <c r="B21" s="55"/>
      <c r="C21" s="16" t="s">
        <v>379</v>
      </c>
      <c r="D21" s="55"/>
      <c r="E21" s="348">
        <v>8</v>
      </c>
      <c r="F21" s="299">
        <v>6</v>
      </c>
      <c r="G21" s="299">
        <v>2</v>
      </c>
      <c r="H21" s="299">
        <v>0</v>
      </c>
      <c r="I21" s="299">
        <v>6</v>
      </c>
      <c r="J21" s="299">
        <v>2</v>
      </c>
      <c r="K21" s="349">
        <v>7</v>
      </c>
    </row>
    <row r="22" spans="1:11" ht="12" customHeight="1">
      <c r="A22" s="5"/>
      <c r="B22" s="55"/>
      <c r="C22" s="16" t="s">
        <v>380</v>
      </c>
      <c r="D22" s="55"/>
      <c r="E22" s="348">
        <v>43</v>
      </c>
      <c r="F22" s="299">
        <v>23</v>
      </c>
      <c r="G22" s="299">
        <v>20</v>
      </c>
      <c r="H22" s="299">
        <v>5</v>
      </c>
      <c r="I22" s="299">
        <v>19</v>
      </c>
      <c r="J22" s="299">
        <v>19</v>
      </c>
      <c r="K22" s="349">
        <v>21</v>
      </c>
    </row>
    <row r="23" spans="1:11" ht="12" customHeight="1">
      <c r="A23" s="5"/>
      <c r="B23" s="55"/>
      <c r="C23" s="16" t="s">
        <v>381</v>
      </c>
      <c r="D23" s="55"/>
      <c r="E23" s="348">
        <v>113</v>
      </c>
      <c r="F23" s="299">
        <v>54</v>
      </c>
      <c r="G23" s="299">
        <v>59</v>
      </c>
      <c r="H23" s="299">
        <v>4</v>
      </c>
      <c r="I23" s="299">
        <v>71</v>
      </c>
      <c r="J23" s="299">
        <v>38</v>
      </c>
      <c r="K23" s="349">
        <v>67</v>
      </c>
    </row>
    <row r="24" spans="1:11" ht="12" customHeight="1">
      <c r="A24" s="5"/>
      <c r="B24" s="55"/>
      <c r="C24" s="16" t="s">
        <v>382</v>
      </c>
      <c r="D24" s="55"/>
      <c r="E24" s="348">
        <v>92</v>
      </c>
      <c r="F24" s="299">
        <v>43</v>
      </c>
      <c r="G24" s="299">
        <v>49</v>
      </c>
      <c r="H24" s="299">
        <v>4</v>
      </c>
      <c r="I24" s="299">
        <v>50</v>
      </c>
      <c r="J24" s="299">
        <v>38</v>
      </c>
      <c r="K24" s="349">
        <v>43</v>
      </c>
    </row>
    <row r="25" spans="1:11" ht="12" customHeight="1">
      <c r="A25" s="5"/>
      <c r="B25" s="55"/>
      <c r="C25" s="16" t="s">
        <v>383</v>
      </c>
      <c r="D25" s="55"/>
      <c r="E25" s="348">
        <v>564</v>
      </c>
      <c r="F25" s="299">
        <v>310</v>
      </c>
      <c r="G25" s="299">
        <v>254</v>
      </c>
      <c r="H25" s="299">
        <v>111</v>
      </c>
      <c r="I25" s="299">
        <v>371</v>
      </c>
      <c r="J25" s="299">
        <v>82</v>
      </c>
      <c r="K25" s="349">
        <v>245</v>
      </c>
    </row>
    <row r="26" spans="1:11" ht="12" customHeight="1">
      <c r="A26" s="5"/>
      <c r="B26" s="55"/>
      <c r="C26" s="16" t="s">
        <v>384</v>
      </c>
      <c r="D26" s="55"/>
      <c r="E26" s="348">
        <v>65</v>
      </c>
      <c r="F26" s="299">
        <v>31</v>
      </c>
      <c r="G26" s="299">
        <v>34</v>
      </c>
      <c r="H26" s="299">
        <v>1</v>
      </c>
      <c r="I26" s="299">
        <v>35</v>
      </c>
      <c r="J26" s="299">
        <v>29</v>
      </c>
      <c r="K26" s="349">
        <v>27</v>
      </c>
    </row>
    <row r="27" spans="1:11" ht="12" customHeight="1">
      <c r="A27" s="5"/>
      <c r="B27" s="55"/>
      <c r="C27" s="16" t="s">
        <v>385</v>
      </c>
      <c r="D27" s="55"/>
      <c r="E27" s="348">
        <v>390</v>
      </c>
      <c r="F27" s="299">
        <v>203</v>
      </c>
      <c r="G27" s="299">
        <v>187</v>
      </c>
      <c r="H27" s="299">
        <v>23</v>
      </c>
      <c r="I27" s="299">
        <v>208</v>
      </c>
      <c r="J27" s="299">
        <v>159</v>
      </c>
      <c r="K27" s="349">
        <v>177</v>
      </c>
    </row>
    <row r="28" spans="1:11" ht="12" customHeight="1">
      <c r="A28" s="5"/>
      <c r="B28" s="55"/>
      <c r="C28" s="16" t="s">
        <v>386</v>
      </c>
      <c r="D28" s="55"/>
      <c r="E28" s="348">
        <v>2</v>
      </c>
      <c r="F28" s="299">
        <v>1</v>
      </c>
      <c r="G28" s="299">
        <v>1</v>
      </c>
      <c r="H28" s="299">
        <v>0</v>
      </c>
      <c r="I28" s="299">
        <v>1</v>
      </c>
      <c r="J28" s="299">
        <v>1</v>
      </c>
      <c r="K28" s="349">
        <v>2</v>
      </c>
    </row>
    <row r="29" spans="1:11" ht="12" customHeight="1">
      <c r="A29" s="5"/>
      <c r="B29" s="55"/>
      <c r="C29" s="16" t="s">
        <v>387</v>
      </c>
      <c r="D29" s="55"/>
      <c r="E29" s="348">
        <v>14</v>
      </c>
      <c r="F29" s="299">
        <v>6</v>
      </c>
      <c r="G29" s="299">
        <v>8</v>
      </c>
      <c r="H29" s="299">
        <v>2</v>
      </c>
      <c r="I29" s="299">
        <v>5</v>
      </c>
      <c r="J29" s="299">
        <v>7</v>
      </c>
      <c r="K29" s="349">
        <v>4</v>
      </c>
    </row>
    <row r="30" spans="1:11" ht="12" customHeight="1">
      <c r="A30" s="5"/>
      <c r="B30" s="55"/>
      <c r="C30" s="16" t="s">
        <v>388</v>
      </c>
      <c r="D30" s="55"/>
      <c r="E30" s="349">
        <v>0</v>
      </c>
      <c r="F30" s="299">
        <v>0</v>
      </c>
      <c r="G30" s="299">
        <v>0</v>
      </c>
      <c r="H30" s="299">
        <v>0</v>
      </c>
      <c r="I30" s="299">
        <v>0</v>
      </c>
      <c r="J30" s="299">
        <v>0</v>
      </c>
      <c r="K30" s="349">
        <v>0</v>
      </c>
    </row>
    <row r="31" spans="1:11" ht="12" customHeight="1">
      <c r="A31" s="5"/>
      <c r="B31" s="55"/>
      <c r="C31" s="16" t="s">
        <v>389</v>
      </c>
      <c r="D31" s="55"/>
      <c r="E31" s="348">
        <v>0</v>
      </c>
      <c r="F31" s="299">
        <v>0</v>
      </c>
      <c r="G31" s="299">
        <v>0</v>
      </c>
      <c r="H31" s="299">
        <v>0</v>
      </c>
      <c r="I31" s="299">
        <v>0</v>
      </c>
      <c r="J31" s="299">
        <v>0</v>
      </c>
      <c r="K31" s="349">
        <v>0</v>
      </c>
    </row>
    <row r="32" spans="1:11" ht="12" customHeight="1">
      <c r="A32" s="5"/>
      <c r="B32" s="55"/>
      <c r="C32" s="16" t="s">
        <v>479</v>
      </c>
      <c r="D32" s="55"/>
      <c r="E32" s="349">
        <v>0</v>
      </c>
      <c r="F32" s="299">
        <v>0</v>
      </c>
      <c r="G32" s="299">
        <v>0</v>
      </c>
      <c r="H32" s="299">
        <v>0</v>
      </c>
      <c r="I32" s="299">
        <v>0</v>
      </c>
      <c r="J32" s="299">
        <v>0</v>
      </c>
      <c r="K32" s="349">
        <v>0</v>
      </c>
    </row>
    <row r="33" spans="1:19" ht="12" customHeight="1">
      <c r="A33" s="5"/>
      <c r="B33" s="55"/>
      <c r="C33" s="16" t="s">
        <v>480</v>
      </c>
      <c r="D33" s="55"/>
      <c r="E33" s="348">
        <v>1203</v>
      </c>
      <c r="F33" s="299">
        <v>664</v>
      </c>
      <c r="G33" s="299">
        <v>539</v>
      </c>
      <c r="H33" s="299">
        <v>130</v>
      </c>
      <c r="I33" s="299">
        <v>954</v>
      </c>
      <c r="J33" s="299">
        <v>119</v>
      </c>
      <c r="K33" s="349">
        <v>814</v>
      </c>
    </row>
    <row r="34" spans="1:19" ht="12" customHeight="1">
      <c r="A34" s="5"/>
      <c r="B34" s="55"/>
      <c r="C34" s="16" t="s">
        <v>390</v>
      </c>
      <c r="D34" s="55"/>
      <c r="E34" s="348">
        <v>1621</v>
      </c>
      <c r="F34" s="299">
        <v>878</v>
      </c>
      <c r="G34" s="299">
        <v>743</v>
      </c>
      <c r="H34" s="299">
        <v>187</v>
      </c>
      <c r="I34" s="299">
        <v>1145</v>
      </c>
      <c r="J34" s="299">
        <v>289</v>
      </c>
      <c r="K34" s="349">
        <v>881</v>
      </c>
    </row>
    <row r="35" spans="1:19" ht="12" customHeight="1">
      <c r="A35" s="5"/>
      <c r="B35" s="55"/>
      <c r="C35" s="16" t="s">
        <v>391</v>
      </c>
      <c r="D35" s="55"/>
      <c r="E35" s="348">
        <v>2375</v>
      </c>
      <c r="F35" s="299">
        <v>1312</v>
      </c>
      <c r="G35" s="299">
        <v>1063</v>
      </c>
      <c r="H35" s="299">
        <v>340</v>
      </c>
      <c r="I35" s="299">
        <v>1714</v>
      </c>
      <c r="J35" s="299">
        <v>321</v>
      </c>
      <c r="K35" s="349">
        <v>1272</v>
      </c>
    </row>
    <row r="36" spans="1:19" ht="12" customHeight="1">
      <c r="A36" s="5"/>
      <c r="B36" s="55"/>
      <c r="C36" s="16" t="s">
        <v>392</v>
      </c>
      <c r="D36" s="55"/>
      <c r="E36" s="348">
        <v>646</v>
      </c>
      <c r="F36" s="299">
        <v>341</v>
      </c>
      <c r="G36" s="299">
        <v>305</v>
      </c>
      <c r="H36" s="299">
        <v>86</v>
      </c>
      <c r="I36" s="299">
        <v>491</v>
      </c>
      <c r="J36" s="299">
        <v>69</v>
      </c>
      <c r="K36" s="349">
        <v>272</v>
      </c>
    </row>
    <row r="37" spans="1:19" ht="12" customHeight="1">
      <c r="A37" s="5"/>
      <c r="B37" s="55"/>
      <c r="C37" s="16"/>
      <c r="D37" s="55"/>
      <c r="E37" s="115"/>
      <c r="F37" s="67"/>
      <c r="G37" s="67"/>
      <c r="H37" s="299"/>
      <c r="I37" s="299"/>
      <c r="J37" s="299"/>
      <c r="K37" s="118"/>
    </row>
    <row r="38" spans="1:19" s="265" customFormat="1" ht="24" customHeight="1">
      <c r="A38" s="263"/>
      <c r="B38" s="602" t="s">
        <v>362</v>
      </c>
      <c r="C38" s="602"/>
      <c r="D38" s="264"/>
      <c r="E38" s="350">
        <f>SUM(E39:E66)</f>
        <v>31810</v>
      </c>
      <c r="F38" s="351">
        <f>SUM(F39:F66)</f>
        <v>15207</v>
      </c>
      <c r="G38" s="351">
        <f>SUM(G39:G66)</f>
        <v>16603</v>
      </c>
      <c r="H38" s="351">
        <f t="shared" ref="H38:I38" si="1">SUM(H39:H66)</f>
        <v>3975</v>
      </c>
      <c r="I38" s="351">
        <f t="shared" si="1"/>
        <v>19378</v>
      </c>
      <c r="J38" s="351">
        <f>SUM(J39:J66)</f>
        <v>8457</v>
      </c>
      <c r="K38" s="350">
        <f>SUM(K39:K66)</f>
        <v>15158</v>
      </c>
      <c r="M38" s="286"/>
      <c r="N38" s="286"/>
      <c r="O38" s="286"/>
      <c r="P38" s="286"/>
      <c r="Q38" s="286"/>
      <c r="R38" s="286"/>
      <c r="S38" s="286"/>
    </row>
    <row r="39" spans="1:19" ht="12" customHeight="1">
      <c r="A39" s="5"/>
      <c r="B39" s="55"/>
      <c r="C39" s="16" t="s">
        <v>475</v>
      </c>
      <c r="D39" s="55"/>
      <c r="E39" s="349">
        <v>60</v>
      </c>
      <c r="F39" s="299">
        <v>21</v>
      </c>
      <c r="G39" s="299">
        <v>39</v>
      </c>
      <c r="H39" s="299">
        <v>0</v>
      </c>
      <c r="I39" s="299">
        <v>58</v>
      </c>
      <c r="J39" s="299">
        <v>2</v>
      </c>
      <c r="K39" s="349">
        <v>60</v>
      </c>
    </row>
    <row r="40" spans="1:19" ht="12" customHeight="1">
      <c r="A40" s="5"/>
      <c r="B40" s="55"/>
      <c r="C40" s="16" t="s">
        <v>476</v>
      </c>
      <c r="D40" s="55"/>
      <c r="E40" s="349">
        <v>1</v>
      </c>
      <c r="F40" s="299">
        <v>1</v>
      </c>
      <c r="G40" s="299">
        <v>0</v>
      </c>
      <c r="H40" s="299">
        <v>0</v>
      </c>
      <c r="I40" s="299">
        <v>1</v>
      </c>
      <c r="J40" s="299">
        <v>0</v>
      </c>
      <c r="K40" s="349">
        <v>1</v>
      </c>
    </row>
    <row r="41" spans="1:19" ht="12" customHeight="1">
      <c r="A41" s="5"/>
      <c r="B41" s="55"/>
      <c r="C41" s="16" t="s">
        <v>477</v>
      </c>
      <c r="D41" s="55"/>
      <c r="E41" s="349">
        <v>0</v>
      </c>
      <c r="F41" s="299">
        <v>0</v>
      </c>
      <c r="G41" s="299">
        <v>0</v>
      </c>
      <c r="H41" s="299">
        <v>0</v>
      </c>
      <c r="I41" s="299">
        <v>0</v>
      </c>
      <c r="J41" s="299">
        <v>0</v>
      </c>
      <c r="K41" s="349">
        <v>0</v>
      </c>
    </row>
    <row r="42" spans="1:19" ht="12" customHeight="1">
      <c r="A42" s="5"/>
      <c r="B42" s="55"/>
      <c r="C42" s="16" t="s">
        <v>393</v>
      </c>
      <c r="D42" s="55"/>
      <c r="E42" s="348">
        <v>1365</v>
      </c>
      <c r="F42" s="299">
        <v>693</v>
      </c>
      <c r="G42" s="299">
        <v>672</v>
      </c>
      <c r="H42" s="299">
        <v>163</v>
      </c>
      <c r="I42" s="299">
        <v>753</v>
      </c>
      <c r="J42" s="299">
        <v>449</v>
      </c>
      <c r="K42" s="349">
        <v>643</v>
      </c>
    </row>
    <row r="43" spans="1:19" ht="12" customHeight="1">
      <c r="A43" s="5"/>
      <c r="B43" s="55"/>
      <c r="C43" s="16" t="s">
        <v>394</v>
      </c>
      <c r="D43" s="55"/>
      <c r="E43" s="348">
        <v>2110</v>
      </c>
      <c r="F43" s="299">
        <v>1049</v>
      </c>
      <c r="G43" s="299">
        <v>1061</v>
      </c>
      <c r="H43" s="299">
        <v>198</v>
      </c>
      <c r="I43" s="299">
        <v>1247</v>
      </c>
      <c r="J43" s="299">
        <v>665</v>
      </c>
      <c r="K43" s="349">
        <v>1148</v>
      </c>
    </row>
    <row r="44" spans="1:19" ht="12" customHeight="1">
      <c r="A44" s="5"/>
      <c r="B44" s="55"/>
      <c r="C44" s="16" t="s">
        <v>395</v>
      </c>
      <c r="D44" s="55"/>
      <c r="E44" s="348">
        <v>687</v>
      </c>
      <c r="F44" s="299">
        <v>324</v>
      </c>
      <c r="G44" s="299">
        <v>363</v>
      </c>
      <c r="H44" s="299">
        <v>59</v>
      </c>
      <c r="I44" s="299">
        <v>281</v>
      </c>
      <c r="J44" s="299">
        <v>347</v>
      </c>
      <c r="K44" s="349">
        <v>297</v>
      </c>
    </row>
    <row r="45" spans="1:19" ht="12" customHeight="1">
      <c r="A45" s="5"/>
      <c r="B45" s="55"/>
      <c r="C45" s="16" t="s">
        <v>396</v>
      </c>
      <c r="D45" s="55"/>
      <c r="E45" s="348">
        <v>2813</v>
      </c>
      <c r="F45" s="299">
        <v>1225</v>
      </c>
      <c r="G45" s="299">
        <v>1588</v>
      </c>
      <c r="H45" s="299">
        <v>265</v>
      </c>
      <c r="I45" s="299">
        <v>2222</v>
      </c>
      <c r="J45" s="299">
        <v>326</v>
      </c>
      <c r="K45" s="349">
        <v>1545</v>
      </c>
    </row>
    <row r="46" spans="1:19" ht="12" customHeight="1">
      <c r="A46" s="5"/>
      <c r="B46" s="55"/>
      <c r="C46" s="16" t="s">
        <v>397</v>
      </c>
      <c r="D46" s="55"/>
      <c r="E46" s="348">
        <v>1352</v>
      </c>
      <c r="F46" s="299">
        <v>631</v>
      </c>
      <c r="G46" s="299">
        <v>721</v>
      </c>
      <c r="H46" s="299">
        <v>164</v>
      </c>
      <c r="I46" s="299">
        <v>812</v>
      </c>
      <c r="J46" s="299">
        <v>376</v>
      </c>
      <c r="K46" s="349">
        <v>753</v>
      </c>
    </row>
    <row r="47" spans="1:19" ht="12" customHeight="1">
      <c r="A47" s="5"/>
      <c r="B47" s="55"/>
      <c r="C47" s="16" t="s">
        <v>398</v>
      </c>
      <c r="D47" s="55"/>
      <c r="E47" s="348">
        <v>43</v>
      </c>
      <c r="F47" s="299">
        <v>21</v>
      </c>
      <c r="G47" s="299">
        <v>22</v>
      </c>
      <c r="H47" s="299">
        <v>13</v>
      </c>
      <c r="I47" s="299">
        <v>30</v>
      </c>
      <c r="J47" s="299">
        <v>0</v>
      </c>
      <c r="K47" s="349">
        <v>15</v>
      </c>
    </row>
    <row r="48" spans="1:19" ht="12" customHeight="1">
      <c r="A48" s="5"/>
      <c r="B48" s="55"/>
      <c r="C48" s="16" t="s">
        <v>399</v>
      </c>
      <c r="D48" s="55"/>
      <c r="E48" s="348">
        <v>1430</v>
      </c>
      <c r="F48" s="299">
        <v>701</v>
      </c>
      <c r="G48" s="299">
        <v>729</v>
      </c>
      <c r="H48" s="299">
        <v>141</v>
      </c>
      <c r="I48" s="299">
        <v>828</v>
      </c>
      <c r="J48" s="299">
        <v>461</v>
      </c>
      <c r="K48" s="349">
        <v>764</v>
      </c>
    </row>
    <row r="49" spans="1:11" ht="12" customHeight="1">
      <c r="A49" s="5"/>
      <c r="B49" s="55"/>
      <c r="C49" s="16" t="s">
        <v>400</v>
      </c>
      <c r="D49" s="55"/>
      <c r="E49" s="348">
        <v>1743</v>
      </c>
      <c r="F49" s="299">
        <v>879</v>
      </c>
      <c r="G49" s="299">
        <v>864</v>
      </c>
      <c r="H49" s="299">
        <v>203</v>
      </c>
      <c r="I49" s="299">
        <v>1175</v>
      </c>
      <c r="J49" s="299">
        <v>365</v>
      </c>
      <c r="K49" s="349">
        <v>1009</v>
      </c>
    </row>
    <row r="50" spans="1:11" ht="12" customHeight="1">
      <c r="A50" s="5"/>
      <c r="B50" s="55"/>
      <c r="C50" s="16" t="s">
        <v>401</v>
      </c>
      <c r="D50" s="55"/>
      <c r="E50" s="348">
        <v>1745</v>
      </c>
      <c r="F50" s="299">
        <v>821</v>
      </c>
      <c r="G50" s="299">
        <v>924</v>
      </c>
      <c r="H50" s="299">
        <v>374</v>
      </c>
      <c r="I50" s="299">
        <v>1206</v>
      </c>
      <c r="J50" s="299">
        <v>165</v>
      </c>
      <c r="K50" s="349">
        <v>627</v>
      </c>
    </row>
    <row r="51" spans="1:11" ht="12" customHeight="1">
      <c r="A51" s="5"/>
      <c r="B51" s="55"/>
      <c r="C51" s="16" t="s">
        <v>402</v>
      </c>
      <c r="D51" s="55"/>
      <c r="E51" s="348">
        <v>1331</v>
      </c>
      <c r="F51" s="299">
        <v>626</v>
      </c>
      <c r="G51" s="299">
        <v>705</v>
      </c>
      <c r="H51" s="299">
        <v>142</v>
      </c>
      <c r="I51" s="299">
        <v>657</v>
      </c>
      <c r="J51" s="299">
        <v>532</v>
      </c>
      <c r="K51" s="349">
        <v>616</v>
      </c>
    </row>
    <row r="52" spans="1:11" ht="12" customHeight="1">
      <c r="A52" s="5"/>
      <c r="B52" s="55"/>
      <c r="C52" s="16" t="s">
        <v>403</v>
      </c>
      <c r="D52" s="55"/>
      <c r="E52" s="348">
        <v>1455</v>
      </c>
      <c r="F52" s="299">
        <v>616</v>
      </c>
      <c r="G52" s="299">
        <v>839</v>
      </c>
      <c r="H52" s="299">
        <v>241</v>
      </c>
      <c r="I52" s="299">
        <v>880</v>
      </c>
      <c r="J52" s="299">
        <v>334</v>
      </c>
      <c r="K52" s="349">
        <v>683</v>
      </c>
    </row>
    <row r="53" spans="1:11" ht="12" customHeight="1">
      <c r="A53" s="5"/>
      <c r="B53" s="55"/>
      <c r="C53" s="16" t="s">
        <v>404</v>
      </c>
      <c r="D53" s="55"/>
      <c r="E53" s="348">
        <v>1594</v>
      </c>
      <c r="F53" s="299">
        <v>797</v>
      </c>
      <c r="G53" s="299">
        <v>797</v>
      </c>
      <c r="H53" s="299">
        <v>203</v>
      </c>
      <c r="I53" s="299">
        <v>981</v>
      </c>
      <c r="J53" s="299">
        <v>410</v>
      </c>
      <c r="K53" s="349">
        <v>893</v>
      </c>
    </row>
    <row r="54" spans="1:11" ht="12" customHeight="1">
      <c r="A54" s="5"/>
      <c r="B54" s="55"/>
      <c r="C54" s="16" t="s">
        <v>405</v>
      </c>
      <c r="D54" s="55"/>
      <c r="E54" s="348">
        <v>933</v>
      </c>
      <c r="F54" s="299">
        <v>458</v>
      </c>
      <c r="G54" s="299">
        <v>475</v>
      </c>
      <c r="H54" s="299">
        <v>162</v>
      </c>
      <c r="I54" s="299">
        <v>518</v>
      </c>
      <c r="J54" s="299">
        <v>253</v>
      </c>
      <c r="K54" s="349">
        <v>338</v>
      </c>
    </row>
    <row r="55" spans="1:11" ht="12" customHeight="1">
      <c r="A55" s="5"/>
      <c r="B55" s="55"/>
      <c r="C55" s="16" t="s">
        <v>406</v>
      </c>
      <c r="D55" s="55"/>
      <c r="E55" s="348">
        <v>1133</v>
      </c>
      <c r="F55" s="299">
        <v>551</v>
      </c>
      <c r="G55" s="299">
        <v>582</v>
      </c>
      <c r="H55" s="299">
        <v>196</v>
      </c>
      <c r="I55" s="299">
        <v>555</v>
      </c>
      <c r="J55" s="299">
        <v>382</v>
      </c>
      <c r="K55" s="349">
        <v>427</v>
      </c>
    </row>
    <row r="56" spans="1:11" ht="12" customHeight="1">
      <c r="A56" s="5"/>
      <c r="B56" s="55"/>
      <c r="C56" s="16" t="s">
        <v>407</v>
      </c>
      <c r="D56" s="55"/>
      <c r="E56" s="348">
        <v>818</v>
      </c>
      <c r="F56" s="299">
        <v>407</v>
      </c>
      <c r="G56" s="299">
        <v>411</v>
      </c>
      <c r="H56" s="299">
        <v>89</v>
      </c>
      <c r="I56" s="299">
        <v>616</v>
      </c>
      <c r="J56" s="299">
        <v>113</v>
      </c>
      <c r="K56" s="349">
        <v>545</v>
      </c>
    </row>
    <row r="57" spans="1:11" ht="12" customHeight="1">
      <c r="A57" s="5"/>
      <c r="B57" s="55"/>
      <c r="C57" s="16" t="s">
        <v>408</v>
      </c>
      <c r="D57" s="55"/>
      <c r="E57" s="348">
        <v>880</v>
      </c>
      <c r="F57" s="299">
        <v>436</v>
      </c>
      <c r="G57" s="299">
        <v>444</v>
      </c>
      <c r="H57" s="299">
        <v>68</v>
      </c>
      <c r="I57" s="299">
        <v>362</v>
      </c>
      <c r="J57" s="299">
        <v>450</v>
      </c>
      <c r="K57" s="349">
        <v>369</v>
      </c>
    </row>
    <row r="58" spans="1:11" ht="12" customHeight="1">
      <c r="A58" s="5"/>
      <c r="B58" s="55"/>
      <c r="C58" s="16" t="s">
        <v>409</v>
      </c>
      <c r="D58" s="55"/>
      <c r="E58" s="348">
        <v>806</v>
      </c>
      <c r="F58" s="299">
        <v>401</v>
      </c>
      <c r="G58" s="299">
        <v>405</v>
      </c>
      <c r="H58" s="299">
        <v>75</v>
      </c>
      <c r="I58" s="299">
        <v>384</v>
      </c>
      <c r="J58" s="299">
        <v>347</v>
      </c>
      <c r="K58" s="349">
        <v>333</v>
      </c>
    </row>
    <row r="59" spans="1:11" ht="12" customHeight="1">
      <c r="A59" s="5"/>
      <c r="B59" s="55"/>
      <c r="C59" s="16" t="s">
        <v>410</v>
      </c>
      <c r="D59" s="55"/>
      <c r="E59" s="348">
        <v>1261</v>
      </c>
      <c r="F59" s="299">
        <v>628</v>
      </c>
      <c r="G59" s="299">
        <v>633</v>
      </c>
      <c r="H59" s="299">
        <v>147</v>
      </c>
      <c r="I59" s="299">
        <v>826</v>
      </c>
      <c r="J59" s="299">
        <v>288</v>
      </c>
      <c r="K59" s="349">
        <v>456</v>
      </c>
    </row>
    <row r="60" spans="1:11" ht="12" customHeight="1">
      <c r="A60" s="5"/>
      <c r="B60" s="55"/>
      <c r="C60" s="16" t="s">
        <v>411</v>
      </c>
      <c r="D60" s="55"/>
      <c r="E60" s="348">
        <v>1213</v>
      </c>
      <c r="F60" s="299">
        <v>563</v>
      </c>
      <c r="G60" s="299">
        <v>650</v>
      </c>
      <c r="H60" s="299">
        <v>160</v>
      </c>
      <c r="I60" s="299">
        <v>688</v>
      </c>
      <c r="J60" s="299">
        <v>365</v>
      </c>
      <c r="K60" s="349">
        <v>545</v>
      </c>
    </row>
    <row r="61" spans="1:11" ht="12" customHeight="1">
      <c r="A61" s="5"/>
      <c r="B61" s="55"/>
      <c r="C61" s="16" t="s">
        <v>412</v>
      </c>
      <c r="D61" s="55"/>
      <c r="E61" s="348">
        <v>2024</v>
      </c>
      <c r="F61" s="299">
        <v>973</v>
      </c>
      <c r="G61" s="299">
        <v>1051</v>
      </c>
      <c r="H61" s="299">
        <v>159</v>
      </c>
      <c r="I61" s="299">
        <v>1184</v>
      </c>
      <c r="J61" s="299">
        <v>681</v>
      </c>
      <c r="K61" s="349">
        <v>838</v>
      </c>
    </row>
    <row r="62" spans="1:11" ht="12" customHeight="1">
      <c r="A62" s="5"/>
      <c r="B62" s="55"/>
      <c r="C62" s="16" t="s">
        <v>413</v>
      </c>
      <c r="D62" s="55"/>
      <c r="E62" s="348">
        <v>798</v>
      </c>
      <c r="F62" s="299">
        <v>370</v>
      </c>
      <c r="G62" s="299">
        <v>428</v>
      </c>
      <c r="H62" s="299">
        <v>85</v>
      </c>
      <c r="I62" s="299">
        <v>424</v>
      </c>
      <c r="J62" s="299">
        <v>289</v>
      </c>
      <c r="K62" s="349">
        <v>319</v>
      </c>
    </row>
    <row r="63" spans="1:11" ht="12" customHeight="1">
      <c r="A63" s="5"/>
      <c r="B63" s="55"/>
      <c r="C63" s="16" t="s">
        <v>414</v>
      </c>
      <c r="D63" s="55"/>
      <c r="E63" s="348">
        <v>1765</v>
      </c>
      <c r="F63" s="299">
        <v>888</v>
      </c>
      <c r="G63" s="299">
        <v>877</v>
      </c>
      <c r="H63" s="299">
        <v>310</v>
      </c>
      <c r="I63" s="299">
        <v>1219</v>
      </c>
      <c r="J63" s="299">
        <v>236</v>
      </c>
      <c r="K63" s="349">
        <v>913</v>
      </c>
    </row>
    <row r="64" spans="1:11" ht="12" customHeight="1">
      <c r="A64" s="5"/>
      <c r="B64" s="55"/>
      <c r="C64" s="16" t="s">
        <v>415</v>
      </c>
      <c r="D64" s="55"/>
      <c r="E64" s="348">
        <v>1436</v>
      </c>
      <c r="F64" s="299">
        <v>647</v>
      </c>
      <c r="G64" s="299">
        <v>789</v>
      </c>
      <c r="H64" s="299">
        <v>261</v>
      </c>
      <c r="I64" s="299">
        <v>807</v>
      </c>
      <c r="J64" s="299">
        <v>368</v>
      </c>
      <c r="K64" s="349">
        <v>612</v>
      </c>
    </row>
    <row r="65" spans="1:11" ht="12" customHeight="1">
      <c r="A65" s="5"/>
      <c r="B65" s="55"/>
      <c r="C65" s="16" t="s">
        <v>416</v>
      </c>
      <c r="D65" s="55"/>
      <c r="E65" s="349">
        <v>0</v>
      </c>
      <c r="F65" s="299">
        <v>0</v>
      </c>
      <c r="G65" s="299">
        <v>0</v>
      </c>
      <c r="H65" s="299">
        <v>0</v>
      </c>
      <c r="I65" s="299">
        <v>0</v>
      </c>
      <c r="J65" s="299">
        <v>0</v>
      </c>
      <c r="K65" s="349">
        <v>0</v>
      </c>
    </row>
    <row r="66" spans="1:11" ht="12" customHeight="1">
      <c r="A66" s="5"/>
      <c r="B66" s="55"/>
      <c r="C66" s="16" t="s">
        <v>417</v>
      </c>
      <c r="D66" s="55"/>
      <c r="E66" s="348">
        <v>1014</v>
      </c>
      <c r="F66" s="299">
        <v>480</v>
      </c>
      <c r="G66" s="299">
        <v>534</v>
      </c>
      <c r="H66" s="299">
        <v>97</v>
      </c>
      <c r="I66" s="299">
        <v>664</v>
      </c>
      <c r="J66" s="299">
        <v>253</v>
      </c>
      <c r="K66" s="349">
        <v>409</v>
      </c>
    </row>
    <row r="67" spans="1:11" ht="12" customHeight="1">
      <c r="A67" s="56"/>
      <c r="B67" s="56"/>
      <c r="C67" s="56"/>
      <c r="D67" s="56"/>
      <c r="E67" s="119"/>
      <c r="F67" s="68"/>
      <c r="G67" s="68"/>
      <c r="H67" s="68"/>
      <c r="I67" s="68"/>
      <c r="J67" s="68"/>
      <c r="K67" s="119"/>
    </row>
  </sheetData>
  <mergeCells count="4">
    <mergeCell ref="B38:C38"/>
    <mergeCell ref="A1:K1"/>
    <mergeCell ref="B4:C4"/>
    <mergeCell ref="B5:C5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61"/>
  <sheetViews>
    <sheetView topLeftCell="A37" workbookViewId="0">
      <selection activeCell="I19" sqref="I19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05" t="s">
        <v>582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532" t="s">
        <v>748</v>
      </c>
    </row>
    <row r="4" spans="1:19" ht="21" customHeight="1">
      <c r="A4" s="53"/>
      <c r="B4" s="604" t="s">
        <v>62</v>
      </c>
      <c r="C4" s="604"/>
      <c r="D4" s="54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65" customFormat="1" ht="24" customHeight="1">
      <c r="A5" s="267"/>
      <c r="B5" s="602" t="s">
        <v>56</v>
      </c>
      <c r="C5" s="602"/>
      <c r="D5" s="268"/>
      <c r="E5" s="352">
        <f t="shared" ref="E5:K5" si="0">SUM(E6:E28)</f>
        <v>6566</v>
      </c>
      <c r="F5" s="353">
        <f t="shared" si="0"/>
        <v>3333</v>
      </c>
      <c r="G5" s="353">
        <f t="shared" si="0"/>
        <v>3233</v>
      </c>
      <c r="H5" s="353">
        <f t="shared" si="0"/>
        <v>585</v>
      </c>
      <c r="I5" s="353">
        <f t="shared" si="0"/>
        <v>3524</v>
      </c>
      <c r="J5" s="353">
        <f t="shared" si="0"/>
        <v>2457</v>
      </c>
      <c r="K5" s="352">
        <f t="shared" si="0"/>
        <v>2854</v>
      </c>
      <c r="M5" s="286"/>
      <c r="N5" s="286"/>
      <c r="O5" s="286"/>
      <c r="P5" s="286"/>
      <c r="Q5" s="286"/>
      <c r="R5" s="286"/>
      <c r="S5" s="286"/>
    </row>
    <row r="6" spans="1:19" ht="12" customHeight="1">
      <c r="A6" s="5"/>
      <c r="B6" s="55"/>
      <c r="C6" s="16" t="s">
        <v>418</v>
      </c>
      <c r="D6" s="55"/>
      <c r="E6" s="348">
        <v>733</v>
      </c>
      <c r="F6" s="299">
        <v>371</v>
      </c>
      <c r="G6" s="299">
        <v>362</v>
      </c>
      <c r="H6" s="299">
        <v>61</v>
      </c>
      <c r="I6" s="299">
        <v>370</v>
      </c>
      <c r="J6" s="299">
        <v>302</v>
      </c>
      <c r="K6" s="349">
        <v>346</v>
      </c>
    </row>
    <row r="7" spans="1:19" ht="12" customHeight="1">
      <c r="A7" s="5"/>
      <c r="B7" s="55"/>
      <c r="C7" s="16" t="s">
        <v>419</v>
      </c>
      <c r="D7" s="55"/>
      <c r="E7" s="348">
        <v>96</v>
      </c>
      <c r="F7" s="299">
        <v>47</v>
      </c>
      <c r="G7" s="299">
        <v>49</v>
      </c>
      <c r="H7" s="299">
        <v>9</v>
      </c>
      <c r="I7" s="299">
        <v>49</v>
      </c>
      <c r="J7" s="299">
        <v>38</v>
      </c>
      <c r="K7" s="349">
        <v>39</v>
      </c>
    </row>
    <row r="8" spans="1:19" ht="12" customHeight="1">
      <c r="A8" s="5"/>
      <c r="B8" s="55"/>
      <c r="C8" s="16" t="s">
        <v>420</v>
      </c>
      <c r="D8" s="55"/>
      <c r="E8" s="348">
        <v>386</v>
      </c>
      <c r="F8" s="299">
        <v>187</v>
      </c>
      <c r="G8" s="299">
        <v>199</v>
      </c>
      <c r="H8" s="299">
        <v>25</v>
      </c>
      <c r="I8" s="299">
        <v>210</v>
      </c>
      <c r="J8" s="299">
        <v>151</v>
      </c>
      <c r="K8" s="349">
        <v>164</v>
      </c>
    </row>
    <row r="9" spans="1:19" ht="12" customHeight="1">
      <c r="A9" s="5"/>
      <c r="B9" s="55"/>
      <c r="C9" s="16" t="s">
        <v>421</v>
      </c>
      <c r="D9" s="55"/>
      <c r="E9" s="348">
        <v>479</v>
      </c>
      <c r="F9" s="299">
        <v>287</v>
      </c>
      <c r="G9" s="299">
        <v>192</v>
      </c>
      <c r="H9" s="299">
        <v>38</v>
      </c>
      <c r="I9" s="299">
        <v>265</v>
      </c>
      <c r="J9" s="299">
        <v>176</v>
      </c>
      <c r="K9" s="349">
        <v>244</v>
      </c>
    </row>
    <row r="10" spans="1:19" ht="12" customHeight="1">
      <c r="A10" s="5"/>
      <c r="B10" s="55"/>
      <c r="C10" s="16" t="s">
        <v>422</v>
      </c>
      <c r="D10" s="55"/>
      <c r="E10" s="348">
        <v>146</v>
      </c>
      <c r="F10" s="299">
        <v>69</v>
      </c>
      <c r="G10" s="299">
        <v>77</v>
      </c>
      <c r="H10" s="299">
        <v>10</v>
      </c>
      <c r="I10" s="299">
        <v>62</v>
      </c>
      <c r="J10" s="299">
        <v>74</v>
      </c>
      <c r="K10" s="349">
        <v>59</v>
      </c>
    </row>
    <row r="11" spans="1:19" ht="12" customHeight="1">
      <c r="A11" s="5"/>
      <c r="B11" s="55"/>
      <c r="C11" s="16" t="s">
        <v>423</v>
      </c>
      <c r="D11" s="55"/>
      <c r="E11" s="348">
        <v>1562</v>
      </c>
      <c r="F11" s="299">
        <v>783</v>
      </c>
      <c r="G11" s="299">
        <v>779</v>
      </c>
      <c r="H11" s="299">
        <v>148</v>
      </c>
      <c r="I11" s="299">
        <v>900</v>
      </c>
      <c r="J11" s="299">
        <v>514</v>
      </c>
      <c r="K11" s="349">
        <v>675</v>
      </c>
    </row>
    <row r="12" spans="1:19" ht="12" customHeight="1">
      <c r="A12" s="5"/>
      <c r="B12" s="55"/>
      <c r="C12" s="16" t="s">
        <v>424</v>
      </c>
      <c r="D12" s="55"/>
      <c r="E12" s="348">
        <v>1</v>
      </c>
      <c r="F12" s="299">
        <v>1</v>
      </c>
      <c r="G12" s="299">
        <v>0</v>
      </c>
      <c r="H12" s="299">
        <v>0</v>
      </c>
      <c r="I12" s="299">
        <v>1</v>
      </c>
      <c r="J12" s="299">
        <v>0</v>
      </c>
      <c r="K12" s="349">
        <v>1</v>
      </c>
    </row>
    <row r="13" spans="1:19" ht="12" customHeight="1">
      <c r="A13" s="5"/>
      <c r="B13" s="55"/>
      <c r="C13" s="16" t="s">
        <v>425</v>
      </c>
      <c r="D13" s="55"/>
      <c r="E13" s="348">
        <v>480</v>
      </c>
      <c r="F13" s="299">
        <v>239</v>
      </c>
      <c r="G13" s="299">
        <v>241</v>
      </c>
      <c r="H13" s="299">
        <v>41</v>
      </c>
      <c r="I13" s="299">
        <v>249</v>
      </c>
      <c r="J13" s="299">
        <v>190</v>
      </c>
      <c r="K13" s="349">
        <v>233</v>
      </c>
    </row>
    <row r="14" spans="1:19" ht="12" customHeight="1">
      <c r="A14" s="5"/>
      <c r="B14" s="55"/>
      <c r="C14" s="16" t="s">
        <v>426</v>
      </c>
      <c r="D14" s="55"/>
      <c r="E14" s="348">
        <v>59</v>
      </c>
      <c r="F14" s="299">
        <v>29</v>
      </c>
      <c r="G14" s="299">
        <v>30</v>
      </c>
      <c r="H14" s="299">
        <v>10</v>
      </c>
      <c r="I14" s="299">
        <v>29</v>
      </c>
      <c r="J14" s="299">
        <v>20</v>
      </c>
      <c r="K14" s="349">
        <v>28</v>
      </c>
    </row>
    <row r="15" spans="1:19" ht="12" customHeight="1">
      <c r="A15" s="5"/>
      <c r="B15" s="55"/>
      <c r="C15" s="16" t="s">
        <v>427</v>
      </c>
      <c r="D15" s="55"/>
      <c r="E15" s="348">
        <v>148</v>
      </c>
      <c r="F15" s="299">
        <v>81</v>
      </c>
      <c r="G15" s="299">
        <v>67</v>
      </c>
      <c r="H15" s="299">
        <v>4</v>
      </c>
      <c r="I15" s="299">
        <v>82</v>
      </c>
      <c r="J15" s="299">
        <v>62</v>
      </c>
      <c r="K15" s="349">
        <v>66</v>
      </c>
    </row>
    <row r="16" spans="1:19" ht="12" customHeight="1">
      <c r="A16" s="5"/>
      <c r="B16" s="55"/>
      <c r="C16" s="16" t="s">
        <v>428</v>
      </c>
      <c r="D16" s="55"/>
      <c r="E16" s="348">
        <v>284</v>
      </c>
      <c r="F16" s="299">
        <v>140</v>
      </c>
      <c r="G16" s="299">
        <v>144</v>
      </c>
      <c r="H16" s="299">
        <v>44</v>
      </c>
      <c r="I16" s="299">
        <v>170</v>
      </c>
      <c r="J16" s="299">
        <v>70</v>
      </c>
      <c r="K16" s="349">
        <v>115</v>
      </c>
    </row>
    <row r="17" spans="1:19" ht="12" customHeight="1">
      <c r="A17" s="5"/>
      <c r="B17" s="55"/>
      <c r="C17" s="16" t="s">
        <v>429</v>
      </c>
      <c r="D17" s="55"/>
      <c r="E17" s="348">
        <v>454</v>
      </c>
      <c r="F17" s="299">
        <v>221</v>
      </c>
      <c r="G17" s="299">
        <v>233</v>
      </c>
      <c r="H17" s="299">
        <v>31</v>
      </c>
      <c r="I17" s="299">
        <v>257</v>
      </c>
      <c r="J17" s="299">
        <v>166</v>
      </c>
      <c r="K17" s="349">
        <v>188</v>
      </c>
    </row>
    <row r="18" spans="1:19" ht="12" customHeight="1">
      <c r="A18" s="5"/>
      <c r="B18" s="55"/>
      <c r="C18" s="16" t="s">
        <v>430</v>
      </c>
      <c r="D18" s="55"/>
      <c r="E18" s="348">
        <v>22</v>
      </c>
      <c r="F18" s="299">
        <v>12</v>
      </c>
      <c r="G18" s="299">
        <v>10</v>
      </c>
      <c r="H18" s="299">
        <v>2</v>
      </c>
      <c r="I18" s="299">
        <v>12</v>
      </c>
      <c r="J18" s="299">
        <v>8</v>
      </c>
      <c r="K18" s="349">
        <v>7</v>
      </c>
    </row>
    <row r="19" spans="1:19" ht="12" customHeight="1">
      <c r="A19" s="5"/>
      <c r="B19" s="55"/>
      <c r="C19" s="16" t="s">
        <v>431</v>
      </c>
      <c r="D19" s="55"/>
      <c r="E19" s="348">
        <v>67</v>
      </c>
      <c r="F19" s="299">
        <v>33</v>
      </c>
      <c r="G19" s="299">
        <v>34</v>
      </c>
      <c r="H19" s="299">
        <v>1</v>
      </c>
      <c r="I19" s="299">
        <v>47</v>
      </c>
      <c r="J19" s="299">
        <v>19</v>
      </c>
      <c r="K19" s="349">
        <v>33</v>
      </c>
    </row>
    <row r="20" spans="1:19" ht="12" customHeight="1">
      <c r="A20" s="5"/>
      <c r="B20" s="55"/>
      <c r="C20" s="16" t="s">
        <v>472</v>
      </c>
      <c r="D20" s="55"/>
      <c r="E20" s="348">
        <v>113</v>
      </c>
      <c r="F20" s="299">
        <v>56</v>
      </c>
      <c r="G20" s="299">
        <v>57</v>
      </c>
      <c r="H20" s="299">
        <v>8</v>
      </c>
      <c r="I20" s="299">
        <v>56</v>
      </c>
      <c r="J20" s="299">
        <v>49</v>
      </c>
      <c r="K20" s="349">
        <v>50</v>
      </c>
    </row>
    <row r="21" spans="1:19" ht="12" customHeight="1">
      <c r="A21" s="5"/>
      <c r="B21" s="55"/>
      <c r="C21" s="16" t="s">
        <v>432</v>
      </c>
      <c r="D21" s="55"/>
      <c r="E21" s="348">
        <v>376</v>
      </c>
      <c r="F21" s="299">
        <v>185</v>
      </c>
      <c r="G21" s="299">
        <v>191</v>
      </c>
      <c r="H21" s="299">
        <v>49</v>
      </c>
      <c r="I21" s="299">
        <v>182</v>
      </c>
      <c r="J21" s="299">
        <v>145</v>
      </c>
      <c r="K21" s="349">
        <v>148</v>
      </c>
    </row>
    <row r="22" spans="1:19" ht="12" customHeight="1">
      <c r="A22" s="5"/>
      <c r="B22" s="55"/>
      <c r="C22" s="16" t="s">
        <v>433</v>
      </c>
      <c r="D22" s="55"/>
      <c r="E22" s="348">
        <v>260</v>
      </c>
      <c r="F22" s="299">
        <v>125</v>
      </c>
      <c r="G22" s="299">
        <v>135</v>
      </c>
      <c r="H22" s="299">
        <v>27</v>
      </c>
      <c r="I22" s="299">
        <v>115</v>
      </c>
      <c r="J22" s="299">
        <v>118</v>
      </c>
      <c r="K22" s="349">
        <v>114</v>
      </c>
    </row>
    <row r="23" spans="1:19" ht="12" customHeight="1">
      <c r="A23" s="5"/>
      <c r="B23" s="55"/>
      <c r="C23" s="16" t="s">
        <v>434</v>
      </c>
      <c r="D23" s="55"/>
      <c r="E23" s="348">
        <v>350</v>
      </c>
      <c r="F23" s="299">
        <v>180</v>
      </c>
      <c r="G23" s="299">
        <v>170</v>
      </c>
      <c r="H23" s="299">
        <v>27</v>
      </c>
      <c r="I23" s="299">
        <v>189</v>
      </c>
      <c r="J23" s="299">
        <v>134</v>
      </c>
      <c r="K23" s="349">
        <v>143</v>
      </c>
    </row>
    <row r="24" spans="1:19" ht="12" customHeight="1">
      <c r="A24" s="5"/>
      <c r="B24" s="55"/>
      <c r="C24" s="16" t="s">
        <v>435</v>
      </c>
      <c r="D24" s="55"/>
      <c r="E24" s="348">
        <v>163</v>
      </c>
      <c r="F24" s="299">
        <v>79</v>
      </c>
      <c r="G24" s="299">
        <v>84</v>
      </c>
      <c r="H24" s="299">
        <v>15</v>
      </c>
      <c r="I24" s="299">
        <v>82</v>
      </c>
      <c r="J24" s="299">
        <v>66</v>
      </c>
      <c r="K24" s="349">
        <v>60</v>
      </c>
    </row>
    <row r="25" spans="1:19" ht="12" customHeight="1">
      <c r="A25" s="5"/>
      <c r="B25" s="55"/>
      <c r="C25" s="16" t="s">
        <v>436</v>
      </c>
      <c r="D25" s="55"/>
      <c r="E25" s="348">
        <v>163</v>
      </c>
      <c r="F25" s="299">
        <v>84</v>
      </c>
      <c r="G25" s="299">
        <v>79</v>
      </c>
      <c r="H25" s="299">
        <v>19</v>
      </c>
      <c r="I25" s="299">
        <v>93</v>
      </c>
      <c r="J25" s="299">
        <v>51</v>
      </c>
      <c r="K25" s="349">
        <v>49</v>
      </c>
    </row>
    <row r="26" spans="1:19" ht="12" customHeight="1">
      <c r="A26" s="5"/>
      <c r="B26" s="55"/>
      <c r="C26" s="16" t="s">
        <v>437</v>
      </c>
      <c r="D26" s="55"/>
      <c r="E26" s="348">
        <v>62</v>
      </c>
      <c r="F26" s="299">
        <v>40</v>
      </c>
      <c r="G26" s="299">
        <v>22</v>
      </c>
      <c r="H26" s="299">
        <v>8</v>
      </c>
      <c r="I26" s="299">
        <v>30</v>
      </c>
      <c r="J26" s="299">
        <v>24</v>
      </c>
      <c r="K26" s="349">
        <v>24</v>
      </c>
    </row>
    <row r="27" spans="1:19" ht="12" customHeight="1">
      <c r="A27" s="5"/>
      <c r="B27" s="55"/>
      <c r="C27" s="16" t="s">
        <v>473</v>
      </c>
      <c r="D27" s="55"/>
      <c r="E27" s="349">
        <v>0</v>
      </c>
      <c r="F27" s="299">
        <v>0</v>
      </c>
      <c r="G27" s="299">
        <v>0</v>
      </c>
      <c r="H27" s="299">
        <v>0</v>
      </c>
      <c r="I27" s="299">
        <v>0</v>
      </c>
      <c r="J27" s="299">
        <v>0</v>
      </c>
      <c r="K27" s="349">
        <v>0</v>
      </c>
    </row>
    <row r="28" spans="1:19" ht="12" customHeight="1">
      <c r="A28" s="5"/>
      <c r="B28" s="55"/>
      <c r="C28" s="16" t="s">
        <v>474</v>
      </c>
      <c r="D28" s="55"/>
      <c r="E28" s="349">
        <v>162</v>
      </c>
      <c r="F28" s="299">
        <v>84</v>
      </c>
      <c r="G28" s="299">
        <v>78</v>
      </c>
      <c r="H28" s="299">
        <v>8</v>
      </c>
      <c r="I28" s="299">
        <v>74</v>
      </c>
      <c r="J28" s="299">
        <v>80</v>
      </c>
      <c r="K28" s="349">
        <v>68</v>
      </c>
    </row>
    <row r="29" spans="1:19" ht="12" customHeight="1">
      <c r="A29" s="5"/>
      <c r="B29" s="20"/>
      <c r="C29" s="20"/>
      <c r="D29" s="55"/>
      <c r="E29" s="117"/>
      <c r="F29" s="71"/>
      <c r="G29" s="71"/>
      <c r="H29" s="300"/>
      <c r="I29" s="300"/>
      <c r="J29" s="300"/>
      <c r="K29" s="120"/>
    </row>
    <row r="30" spans="1:19" s="265" customFormat="1" ht="24" customHeight="1">
      <c r="A30" s="266"/>
      <c r="B30" s="602" t="s">
        <v>57</v>
      </c>
      <c r="C30" s="602"/>
      <c r="D30" s="264"/>
      <c r="E30" s="350">
        <f t="shared" ref="E30:K30" si="1">SUM(E31:E59)</f>
        <v>11030</v>
      </c>
      <c r="F30" s="351">
        <f t="shared" si="1"/>
        <v>5650</v>
      </c>
      <c r="G30" s="351">
        <f t="shared" si="1"/>
        <v>5380</v>
      </c>
      <c r="H30" s="351">
        <f t="shared" si="1"/>
        <v>993</v>
      </c>
      <c r="I30" s="351">
        <f t="shared" si="1"/>
        <v>6514</v>
      </c>
      <c r="J30" s="351">
        <f t="shared" si="1"/>
        <v>3523</v>
      </c>
      <c r="K30" s="350">
        <f t="shared" si="1"/>
        <v>4642</v>
      </c>
      <c r="M30" s="286"/>
      <c r="N30" s="286"/>
      <c r="O30" s="286"/>
      <c r="P30" s="286"/>
      <c r="Q30" s="286"/>
      <c r="R30" s="286"/>
      <c r="S30" s="286"/>
    </row>
    <row r="31" spans="1:19" ht="12" customHeight="1">
      <c r="A31" s="5"/>
      <c r="B31" s="55"/>
      <c r="C31" s="16" t="s">
        <v>438</v>
      </c>
      <c r="D31" s="55"/>
      <c r="E31" s="348">
        <v>1004</v>
      </c>
      <c r="F31" s="299">
        <v>483</v>
      </c>
      <c r="G31" s="299">
        <v>521</v>
      </c>
      <c r="H31" s="299">
        <v>76</v>
      </c>
      <c r="I31" s="299">
        <v>555</v>
      </c>
      <c r="J31" s="299">
        <v>373</v>
      </c>
      <c r="K31" s="349">
        <v>413</v>
      </c>
    </row>
    <row r="32" spans="1:19" ht="12" customHeight="1">
      <c r="A32" s="5"/>
      <c r="B32" s="55"/>
      <c r="C32" s="16" t="s">
        <v>439</v>
      </c>
      <c r="D32" s="55"/>
      <c r="E32" s="348">
        <v>363</v>
      </c>
      <c r="F32" s="299">
        <v>187</v>
      </c>
      <c r="G32" s="299">
        <v>176</v>
      </c>
      <c r="H32" s="299">
        <v>24</v>
      </c>
      <c r="I32" s="299">
        <v>219</v>
      </c>
      <c r="J32" s="299">
        <v>120</v>
      </c>
      <c r="K32" s="349">
        <v>121</v>
      </c>
    </row>
    <row r="33" spans="1:11" ht="12" customHeight="1">
      <c r="A33" s="5"/>
      <c r="B33" s="55"/>
      <c r="C33" s="16" t="s">
        <v>440</v>
      </c>
      <c r="D33" s="55"/>
      <c r="E33" s="348">
        <v>74</v>
      </c>
      <c r="F33" s="299">
        <v>39</v>
      </c>
      <c r="G33" s="299">
        <v>35</v>
      </c>
      <c r="H33" s="299">
        <v>5</v>
      </c>
      <c r="I33" s="299">
        <v>29</v>
      </c>
      <c r="J33" s="299">
        <v>40</v>
      </c>
      <c r="K33" s="349">
        <v>33</v>
      </c>
    </row>
    <row r="34" spans="1:11" ht="12" customHeight="1">
      <c r="A34" s="5"/>
      <c r="B34" s="55"/>
      <c r="C34" s="16" t="s">
        <v>441</v>
      </c>
      <c r="D34" s="55"/>
      <c r="E34" s="348">
        <v>197</v>
      </c>
      <c r="F34" s="299">
        <v>99</v>
      </c>
      <c r="G34" s="299">
        <v>98</v>
      </c>
      <c r="H34" s="299">
        <v>17</v>
      </c>
      <c r="I34" s="299">
        <v>107</v>
      </c>
      <c r="J34" s="299">
        <v>73</v>
      </c>
      <c r="K34" s="349">
        <v>67</v>
      </c>
    </row>
    <row r="35" spans="1:11" ht="12" customHeight="1">
      <c r="A35" s="5"/>
      <c r="B35" s="55"/>
      <c r="C35" s="16" t="s">
        <v>442</v>
      </c>
      <c r="D35" s="55"/>
      <c r="E35" s="348">
        <v>160</v>
      </c>
      <c r="F35" s="299">
        <v>79</v>
      </c>
      <c r="G35" s="299">
        <v>81</v>
      </c>
      <c r="H35" s="299">
        <v>7</v>
      </c>
      <c r="I35" s="299">
        <v>95</v>
      </c>
      <c r="J35" s="299">
        <v>58</v>
      </c>
      <c r="K35" s="349">
        <v>57</v>
      </c>
    </row>
    <row r="36" spans="1:11" ht="12" customHeight="1">
      <c r="A36" s="5"/>
      <c r="B36" s="55"/>
      <c r="C36" s="16" t="s">
        <v>443</v>
      </c>
      <c r="D36" s="55"/>
      <c r="E36" s="348">
        <v>604</v>
      </c>
      <c r="F36" s="299">
        <v>309</v>
      </c>
      <c r="G36" s="299">
        <v>295</v>
      </c>
      <c r="H36" s="299">
        <v>61</v>
      </c>
      <c r="I36" s="299">
        <v>334</v>
      </c>
      <c r="J36" s="299">
        <v>209</v>
      </c>
      <c r="K36" s="349">
        <v>227</v>
      </c>
    </row>
    <row r="37" spans="1:11" ht="12" customHeight="1">
      <c r="A37" s="5"/>
      <c r="B37" s="55"/>
      <c r="C37" s="16" t="s">
        <v>444</v>
      </c>
      <c r="D37" s="55"/>
      <c r="E37" s="348">
        <v>702</v>
      </c>
      <c r="F37" s="299">
        <v>357</v>
      </c>
      <c r="G37" s="299">
        <v>345</v>
      </c>
      <c r="H37" s="299">
        <v>76</v>
      </c>
      <c r="I37" s="299">
        <v>438</v>
      </c>
      <c r="J37" s="299">
        <v>188</v>
      </c>
      <c r="K37" s="349">
        <v>335</v>
      </c>
    </row>
    <row r="38" spans="1:11" ht="12" customHeight="1">
      <c r="A38" s="57"/>
      <c r="B38" s="55"/>
      <c r="C38" s="16" t="s">
        <v>445</v>
      </c>
      <c r="D38" s="55"/>
      <c r="E38" s="348">
        <v>227</v>
      </c>
      <c r="F38" s="299">
        <v>114</v>
      </c>
      <c r="G38" s="299">
        <v>113</v>
      </c>
      <c r="H38" s="299">
        <v>14</v>
      </c>
      <c r="I38" s="299">
        <v>129</v>
      </c>
      <c r="J38" s="299">
        <v>84</v>
      </c>
      <c r="K38" s="349">
        <v>106</v>
      </c>
    </row>
    <row r="39" spans="1:11" ht="12" customHeight="1">
      <c r="A39" s="57"/>
      <c r="B39" s="55"/>
      <c r="C39" s="16" t="s">
        <v>446</v>
      </c>
      <c r="D39" s="55"/>
      <c r="E39" s="348">
        <v>154</v>
      </c>
      <c r="F39" s="299">
        <v>83</v>
      </c>
      <c r="G39" s="299">
        <v>71</v>
      </c>
      <c r="H39" s="299">
        <v>18</v>
      </c>
      <c r="I39" s="299">
        <v>83</v>
      </c>
      <c r="J39" s="299">
        <v>53</v>
      </c>
      <c r="K39" s="349">
        <v>55</v>
      </c>
    </row>
    <row r="40" spans="1:11" ht="12" customHeight="1">
      <c r="A40" s="5"/>
      <c r="B40" s="55"/>
      <c r="C40" s="16" t="s">
        <v>447</v>
      </c>
      <c r="D40" s="55"/>
      <c r="E40" s="348">
        <v>244</v>
      </c>
      <c r="F40" s="299">
        <v>124</v>
      </c>
      <c r="G40" s="299">
        <v>120</v>
      </c>
      <c r="H40" s="299">
        <v>16</v>
      </c>
      <c r="I40" s="299">
        <v>135</v>
      </c>
      <c r="J40" s="299">
        <v>93</v>
      </c>
      <c r="K40" s="349">
        <v>96</v>
      </c>
    </row>
    <row r="41" spans="1:11" ht="12" customHeight="1">
      <c r="A41" s="5"/>
      <c r="B41" s="55"/>
      <c r="C41" s="16" t="s">
        <v>466</v>
      </c>
      <c r="D41" s="55"/>
      <c r="E41" s="349">
        <v>0</v>
      </c>
      <c r="F41" s="299">
        <v>0</v>
      </c>
      <c r="G41" s="299">
        <v>0</v>
      </c>
      <c r="H41" s="299">
        <v>0</v>
      </c>
      <c r="I41" s="299">
        <v>0</v>
      </c>
      <c r="J41" s="299">
        <v>0</v>
      </c>
      <c r="K41" s="349">
        <v>0</v>
      </c>
    </row>
    <row r="42" spans="1:11" ht="12" customHeight="1">
      <c r="A42" s="5"/>
      <c r="B42" s="55"/>
      <c r="C42" s="16" t="s">
        <v>448</v>
      </c>
      <c r="D42" s="55"/>
      <c r="E42" s="348">
        <v>189</v>
      </c>
      <c r="F42" s="299">
        <v>93</v>
      </c>
      <c r="G42" s="299">
        <v>96</v>
      </c>
      <c r="H42" s="299">
        <v>22</v>
      </c>
      <c r="I42" s="299">
        <v>102</v>
      </c>
      <c r="J42" s="299">
        <v>65</v>
      </c>
      <c r="K42" s="349">
        <v>63</v>
      </c>
    </row>
    <row r="43" spans="1:11" ht="12" customHeight="1">
      <c r="A43" s="5"/>
      <c r="B43" s="55"/>
      <c r="C43" s="16" t="s">
        <v>449</v>
      </c>
      <c r="D43" s="55"/>
      <c r="E43" s="348">
        <v>109</v>
      </c>
      <c r="F43" s="299">
        <v>59</v>
      </c>
      <c r="G43" s="299">
        <v>50</v>
      </c>
      <c r="H43" s="299">
        <v>5</v>
      </c>
      <c r="I43" s="299">
        <v>62</v>
      </c>
      <c r="J43" s="299">
        <v>42</v>
      </c>
      <c r="K43" s="349">
        <v>37</v>
      </c>
    </row>
    <row r="44" spans="1:11" ht="12" customHeight="1">
      <c r="A44" s="5"/>
      <c r="B44" s="55"/>
      <c r="C44" s="16" t="s">
        <v>450</v>
      </c>
      <c r="D44" s="55"/>
      <c r="E44" s="348">
        <v>217</v>
      </c>
      <c r="F44" s="299">
        <v>106</v>
      </c>
      <c r="G44" s="299">
        <v>111</v>
      </c>
      <c r="H44" s="299">
        <v>15</v>
      </c>
      <c r="I44" s="299">
        <v>124</v>
      </c>
      <c r="J44" s="299">
        <v>78</v>
      </c>
      <c r="K44" s="349">
        <v>88</v>
      </c>
    </row>
    <row r="45" spans="1:11" ht="12" customHeight="1">
      <c r="A45" s="5"/>
      <c r="B45" s="55"/>
      <c r="C45" s="16" t="s">
        <v>451</v>
      </c>
      <c r="D45" s="55"/>
      <c r="E45" s="348">
        <v>693</v>
      </c>
      <c r="F45" s="299">
        <v>365</v>
      </c>
      <c r="G45" s="299">
        <v>328</v>
      </c>
      <c r="H45" s="299">
        <v>85</v>
      </c>
      <c r="I45" s="299">
        <v>473</v>
      </c>
      <c r="J45" s="299">
        <v>135</v>
      </c>
      <c r="K45" s="349">
        <v>306</v>
      </c>
    </row>
    <row r="46" spans="1:11" ht="12" customHeight="1">
      <c r="A46" s="5"/>
      <c r="B46" s="55"/>
      <c r="C46" s="16" t="s">
        <v>452</v>
      </c>
      <c r="D46" s="55"/>
      <c r="E46" s="348">
        <v>119</v>
      </c>
      <c r="F46" s="299">
        <v>61</v>
      </c>
      <c r="G46" s="299">
        <v>58</v>
      </c>
      <c r="H46" s="299">
        <v>5</v>
      </c>
      <c r="I46" s="299">
        <v>62</v>
      </c>
      <c r="J46" s="299">
        <v>52</v>
      </c>
      <c r="K46" s="349">
        <v>64</v>
      </c>
    </row>
    <row r="47" spans="1:11" ht="12" customHeight="1">
      <c r="A47" s="5"/>
      <c r="B47" s="55"/>
      <c r="C47" s="16" t="s">
        <v>453</v>
      </c>
      <c r="D47" s="55"/>
      <c r="E47" s="348">
        <v>362</v>
      </c>
      <c r="F47" s="299">
        <v>187</v>
      </c>
      <c r="G47" s="299">
        <v>175</v>
      </c>
      <c r="H47" s="299">
        <v>26</v>
      </c>
      <c r="I47" s="299">
        <v>194</v>
      </c>
      <c r="J47" s="299">
        <v>142</v>
      </c>
      <c r="K47" s="349">
        <v>151</v>
      </c>
    </row>
    <row r="48" spans="1:11" ht="12" customHeight="1">
      <c r="A48" s="5"/>
      <c r="B48" s="55"/>
      <c r="C48" s="16" t="s">
        <v>454</v>
      </c>
      <c r="D48" s="55"/>
      <c r="E48" s="348">
        <v>285</v>
      </c>
      <c r="F48" s="299">
        <v>143</v>
      </c>
      <c r="G48" s="299">
        <v>142</v>
      </c>
      <c r="H48" s="299">
        <v>16</v>
      </c>
      <c r="I48" s="299">
        <v>155</v>
      </c>
      <c r="J48" s="299">
        <v>114</v>
      </c>
      <c r="K48" s="349">
        <v>121</v>
      </c>
    </row>
    <row r="49" spans="1:11" ht="12" customHeight="1">
      <c r="A49" s="5"/>
      <c r="B49" s="55"/>
      <c r="C49" s="16" t="s">
        <v>455</v>
      </c>
      <c r="D49" s="55"/>
      <c r="E49" s="348">
        <v>167</v>
      </c>
      <c r="F49" s="299">
        <v>88</v>
      </c>
      <c r="G49" s="299">
        <v>79</v>
      </c>
      <c r="H49" s="299">
        <v>21</v>
      </c>
      <c r="I49" s="299">
        <v>95</v>
      </c>
      <c r="J49" s="299">
        <v>51</v>
      </c>
      <c r="K49" s="349">
        <v>59</v>
      </c>
    </row>
    <row r="50" spans="1:11" ht="12" customHeight="1">
      <c r="A50" s="5"/>
      <c r="B50" s="55"/>
      <c r="C50" s="16" t="s">
        <v>456</v>
      </c>
      <c r="D50" s="55"/>
      <c r="E50" s="348">
        <v>1697</v>
      </c>
      <c r="F50" s="299">
        <v>879</v>
      </c>
      <c r="G50" s="299">
        <v>818</v>
      </c>
      <c r="H50" s="299">
        <v>164</v>
      </c>
      <c r="I50" s="299">
        <v>1021</v>
      </c>
      <c r="J50" s="299">
        <v>512</v>
      </c>
      <c r="K50" s="349">
        <v>740</v>
      </c>
    </row>
    <row r="51" spans="1:11" ht="12" customHeight="1">
      <c r="A51" s="5"/>
      <c r="B51" s="55"/>
      <c r="C51" s="16" t="s">
        <v>457</v>
      </c>
      <c r="D51" s="55"/>
      <c r="E51" s="348">
        <v>597</v>
      </c>
      <c r="F51" s="299">
        <v>326</v>
      </c>
      <c r="G51" s="299">
        <v>271</v>
      </c>
      <c r="H51" s="299">
        <v>50</v>
      </c>
      <c r="I51" s="299">
        <v>404</v>
      </c>
      <c r="J51" s="299">
        <v>143</v>
      </c>
      <c r="K51" s="349">
        <v>295</v>
      </c>
    </row>
    <row r="52" spans="1:11" ht="12" customHeight="1">
      <c r="A52" s="5"/>
      <c r="B52" s="55"/>
      <c r="C52" s="16" t="s">
        <v>458</v>
      </c>
      <c r="D52" s="55"/>
      <c r="E52" s="348">
        <v>412</v>
      </c>
      <c r="F52" s="299">
        <v>195</v>
      </c>
      <c r="G52" s="299">
        <v>217</v>
      </c>
      <c r="H52" s="299">
        <v>45</v>
      </c>
      <c r="I52" s="299">
        <v>231</v>
      </c>
      <c r="J52" s="299">
        <v>136</v>
      </c>
      <c r="K52" s="349">
        <v>163</v>
      </c>
    </row>
    <row r="53" spans="1:11" ht="12" customHeight="1">
      <c r="A53" s="5"/>
      <c r="B53" s="55"/>
      <c r="C53" s="16" t="s">
        <v>459</v>
      </c>
      <c r="D53" s="55"/>
      <c r="E53" s="348">
        <v>764</v>
      </c>
      <c r="F53" s="299">
        <v>402</v>
      </c>
      <c r="G53" s="299">
        <v>362</v>
      </c>
      <c r="H53" s="299">
        <v>62</v>
      </c>
      <c r="I53" s="299">
        <v>440</v>
      </c>
      <c r="J53" s="299">
        <v>262</v>
      </c>
      <c r="K53" s="349">
        <v>329</v>
      </c>
    </row>
    <row r="54" spans="1:11" ht="12" customHeight="1">
      <c r="A54" s="5"/>
      <c r="B54" s="55"/>
      <c r="C54" s="16" t="s">
        <v>460</v>
      </c>
      <c r="D54" s="55"/>
      <c r="E54" s="348">
        <v>162</v>
      </c>
      <c r="F54" s="299">
        <v>88</v>
      </c>
      <c r="G54" s="299">
        <v>74</v>
      </c>
      <c r="H54" s="299">
        <v>3</v>
      </c>
      <c r="I54" s="299">
        <v>116</v>
      </c>
      <c r="J54" s="299">
        <v>43</v>
      </c>
      <c r="K54" s="349">
        <v>82</v>
      </c>
    </row>
    <row r="55" spans="1:11" ht="12" customHeight="1">
      <c r="A55" s="5"/>
      <c r="B55" s="55"/>
      <c r="C55" s="16" t="s">
        <v>467</v>
      </c>
      <c r="D55" s="55"/>
      <c r="E55" s="348">
        <v>365</v>
      </c>
      <c r="F55" s="299">
        <v>183</v>
      </c>
      <c r="G55" s="299">
        <v>182</v>
      </c>
      <c r="H55" s="299">
        <v>37</v>
      </c>
      <c r="I55" s="299">
        <v>209</v>
      </c>
      <c r="J55" s="299">
        <v>119</v>
      </c>
      <c r="K55" s="349">
        <v>164</v>
      </c>
    </row>
    <row r="56" spans="1:11" ht="12" customHeight="1">
      <c r="A56" s="5"/>
      <c r="B56" s="55"/>
      <c r="C56" s="16" t="s">
        <v>468</v>
      </c>
      <c r="D56" s="55"/>
      <c r="E56" s="348">
        <v>568</v>
      </c>
      <c r="F56" s="299">
        <v>288</v>
      </c>
      <c r="G56" s="299">
        <v>280</v>
      </c>
      <c r="H56" s="299">
        <v>65</v>
      </c>
      <c r="I56" s="299">
        <v>358</v>
      </c>
      <c r="J56" s="299">
        <v>145</v>
      </c>
      <c r="K56" s="349">
        <v>238</v>
      </c>
    </row>
    <row r="57" spans="1:11" ht="12" customHeight="1">
      <c r="A57" s="5"/>
      <c r="B57" s="55"/>
      <c r="C57" s="16" t="s">
        <v>469</v>
      </c>
      <c r="D57" s="55"/>
      <c r="E57" s="348">
        <v>309</v>
      </c>
      <c r="F57" s="299">
        <v>161</v>
      </c>
      <c r="G57" s="299">
        <v>148</v>
      </c>
      <c r="H57" s="299">
        <v>34</v>
      </c>
      <c r="I57" s="299">
        <v>180</v>
      </c>
      <c r="J57" s="299">
        <v>95</v>
      </c>
      <c r="K57" s="349">
        <v>109</v>
      </c>
    </row>
    <row r="58" spans="1:11" ht="12" customHeight="1">
      <c r="A58" s="5"/>
      <c r="B58" s="55"/>
      <c r="C58" s="16" t="s">
        <v>470</v>
      </c>
      <c r="D58" s="55"/>
      <c r="E58" s="348">
        <v>286</v>
      </c>
      <c r="F58" s="299">
        <v>152</v>
      </c>
      <c r="G58" s="299">
        <v>134</v>
      </c>
      <c r="H58" s="299">
        <v>24</v>
      </c>
      <c r="I58" s="299">
        <v>164</v>
      </c>
      <c r="J58" s="299">
        <v>98</v>
      </c>
      <c r="K58" s="349">
        <v>123</v>
      </c>
    </row>
    <row r="59" spans="1:11" ht="12" customHeight="1">
      <c r="A59" s="5"/>
      <c r="B59" s="55"/>
      <c r="C59" s="16" t="s">
        <v>471</v>
      </c>
      <c r="D59" s="55"/>
      <c r="E59" s="349">
        <v>0</v>
      </c>
      <c r="F59" s="299">
        <v>0</v>
      </c>
      <c r="G59" s="299">
        <v>0</v>
      </c>
      <c r="H59" s="299">
        <v>0</v>
      </c>
      <c r="I59" s="299">
        <v>0</v>
      </c>
      <c r="J59" s="299">
        <v>0</v>
      </c>
      <c r="K59" s="349">
        <v>0</v>
      </c>
    </row>
    <row r="60" spans="1:11" ht="12" customHeight="1">
      <c r="A60" s="56"/>
      <c r="B60" s="56"/>
      <c r="C60" s="56"/>
      <c r="D60" s="56"/>
      <c r="E60" s="119"/>
      <c r="F60" s="68"/>
      <c r="G60" s="68"/>
      <c r="H60" s="68"/>
      <c r="I60" s="68"/>
      <c r="J60" s="68"/>
      <c r="K60" s="119"/>
    </row>
    <row r="61" spans="1:11" ht="16.5" customHeight="1">
      <c r="K61" s="240"/>
    </row>
  </sheetData>
  <mergeCells count="4">
    <mergeCell ref="A1:K1"/>
    <mergeCell ref="B4:C4"/>
    <mergeCell ref="B5:C5"/>
    <mergeCell ref="B30:C30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54"/>
  <sheetViews>
    <sheetView workbookViewId="0">
      <selection activeCell="I42" sqref="I42"/>
    </sheetView>
  </sheetViews>
  <sheetFormatPr defaultRowHeight="14.25"/>
  <cols>
    <col min="1" max="1" width="4" style="10" customWidth="1"/>
    <col min="2" max="2" width="12.75" style="10" customWidth="1"/>
    <col min="3" max="12" width="7.75" style="10" customWidth="1"/>
    <col min="13" max="16384" width="9" style="10"/>
  </cols>
  <sheetData>
    <row r="1" spans="1:12" ht="24">
      <c r="A1" s="625" t="s">
        <v>583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</row>
    <row r="2" spans="1:12" ht="16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s="135" customFormat="1" ht="15.6" customHeight="1">
      <c r="A3" s="613" t="s">
        <v>719</v>
      </c>
      <c r="B3" s="614"/>
      <c r="C3" s="614"/>
      <c r="D3" s="237" t="s">
        <v>65</v>
      </c>
      <c r="E3" s="230">
        <v>-2</v>
      </c>
      <c r="F3" s="230">
        <v>-3</v>
      </c>
      <c r="G3" s="230">
        <v>-4</v>
      </c>
      <c r="H3" s="230">
        <v>-5</v>
      </c>
      <c r="I3" s="230">
        <v>-6</v>
      </c>
      <c r="J3" s="230">
        <v>-7</v>
      </c>
      <c r="K3" s="238">
        <v>-8</v>
      </c>
      <c r="L3" s="231">
        <v>-9</v>
      </c>
    </row>
    <row r="4" spans="1:12" s="135" customFormat="1" ht="15.6" customHeight="1">
      <c r="A4" s="615"/>
      <c r="B4" s="616"/>
      <c r="C4" s="616"/>
      <c r="D4" s="307" t="s">
        <v>66</v>
      </c>
      <c r="E4" s="307">
        <v>14</v>
      </c>
      <c r="F4" s="307" t="s">
        <v>67</v>
      </c>
      <c r="G4" s="307">
        <v>10</v>
      </c>
      <c r="H4" s="307">
        <v>15</v>
      </c>
      <c r="I4" s="307">
        <v>22</v>
      </c>
      <c r="J4" s="307">
        <v>25</v>
      </c>
      <c r="K4" s="221">
        <v>30</v>
      </c>
      <c r="L4" s="292">
        <v>35</v>
      </c>
    </row>
    <row r="5" spans="1:12" s="135" customFormat="1" ht="15.6" customHeight="1">
      <c r="A5" s="617" t="s">
        <v>68</v>
      </c>
      <c r="B5" s="617"/>
      <c r="C5" s="315" t="s">
        <v>69</v>
      </c>
      <c r="D5" s="49">
        <f>SUM(D12,D16,D20,D24,D28,D32,D36,D40)</f>
        <v>5850</v>
      </c>
      <c r="E5" s="49">
        <f t="shared" ref="E5:J5" si="0">SUM(E12,E16,E20,E24,E28,E32,E36,E40)</f>
        <v>5921</v>
      </c>
      <c r="F5" s="49">
        <f t="shared" si="0"/>
        <v>6569</v>
      </c>
      <c r="G5" s="49">
        <f t="shared" si="0"/>
        <v>6465</v>
      </c>
      <c r="H5" s="49">
        <f t="shared" si="0"/>
        <v>6080</v>
      </c>
      <c r="I5" s="49">
        <f t="shared" si="0"/>
        <v>8785</v>
      </c>
      <c r="J5" s="49">
        <f t="shared" si="0"/>
        <v>8696</v>
      </c>
      <c r="K5" s="49">
        <v>8648</v>
      </c>
      <c r="L5" s="49">
        <v>8891</v>
      </c>
    </row>
    <row r="6" spans="1:12" s="135" customFormat="1" ht="15.6" customHeight="1">
      <c r="A6" s="617"/>
      <c r="B6" s="617"/>
      <c r="C6" s="315" t="s">
        <v>70</v>
      </c>
      <c r="D6" s="49">
        <f t="shared" ref="D6:D8" si="1">SUM(D13,D17,D21,D25,D29,D33,D37,D41)</f>
        <v>28415</v>
      </c>
      <c r="E6" s="49">
        <f t="shared" ref="E6:J6" si="2">SUM(E13,E17,E21,E25,E29,E33,E37,E41)</f>
        <v>29621</v>
      </c>
      <c r="F6" s="49">
        <f t="shared" si="2"/>
        <v>34054</v>
      </c>
      <c r="G6" s="49">
        <f t="shared" si="2"/>
        <v>33529</v>
      </c>
      <c r="H6" s="49">
        <f t="shared" si="2"/>
        <v>30857</v>
      </c>
      <c r="I6" s="49">
        <f t="shared" si="2"/>
        <v>44068</v>
      </c>
      <c r="J6" s="49">
        <f t="shared" si="2"/>
        <v>44724</v>
      </c>
      <c r="K6" s="49">
        <v>44969</v>
      </c>
      <c r="L6" s="49">
        <v>43149</v>
      </c>
    </row>
    <row r="7" spans="1:12" s="135" customFormat="1" ht="15.6" customHeight="1">
      <c r="A7" s="617"/>
      <c r="B7" s="617"/>
      <c r="C7" s="315" t="s">
        <v>39</v>
      </c>
      <c r="D7" s="49">
        <f t="shared" si="1"/>
        <v>13834</v>
      </c>
      <c r="E7" s="49">
        <f t="shared" ref="E7:J7" si="3">SUM(E14,E18,E22,E26,E30,E34,E38,E42)</f>
        <v>14459</v>
      </c>
      <c r="F7" s="49">
        <f t="shared" si="3"/>
        <v>16505</v>
      </c>
      <c r="G7" s="49">
        <f t="shared" si="3"/>
        <v>16422</v>
      </c>
      <c r="H7" s="49">
        <f t="shared" si="3"/>
        <v>15010</v>
      </c>
      <c r="I7" s="49">
        <f t="shared" si="3"/>
        <v>21025</v>
      </c>
      <c r="J7" s="49">
        <f t="shared" si="3"/>
        <v>21521</v>
      </c>
      <c r="K7" s="49">
        <v>21740</v>
      </c>
      <c r="L7" s="49">
        <v>20656</v>
      </c>
    </row>
    <row r="8" spans="1:12" s="135" customFormat="1" ht="15.6" customHeight="1">
      <c r="A8" s="617"/>
      <c r="B8" s="617"/>
      <c r="C8" s="315" t="s">
        <v>40</v>
      </c>
      <c r="D8" s="49">
        <f t="shared" si="1"/>
        <v>14581</v>
      </c>
      <c r="E8" s="49">
        <f t="shared" ref="E8:J8" si="4">SUM(E15,E19,E23,E27,E31,E35,E39,E43)</f>
        <v>15162</v>
      </c>
      <c r="F8" s="49">
        <f t="shared" si="4"/>
        <v>17549</v>
      </c>
      <c r="G8" s="49">
        <f t="shared" si="4"/>
        <v>17107</v>
      </c>
      <c r="H8" s="49">
        <f t="shared" si="4"/>
        <v>15847</v>
      </c>
      <c r="I8" s="49">
        <f t="shared" si="4"/>
        <v>23043</v>
      </c>
      <c r="J8" s="49">
        <f t="shared" si="4"/>
        <v>23203</v>
      </c>
      <c r="K8" s="49">
        <v>23229</v>
      </c>
      <c r="L8" s="49">
        <v>22493</v>
      </c>
    </row>
    <row r="9" spans="1:12" s="135" customFormat="1" ht="15.6" customHeight="1">
      <c r="A9" s="617"/>
      <c r="B9" s="617"/>
      <c r="C9" s="315" t="s">
        <v>70</v>
      </c>
      <c r="D9" s="619" t="s">
        <v>198</v>
      </c>
      <c r="E9" s="619">
        <f t="shared" ref="E9:K9" si="5">((E6-D6)/D6)*100</f>
        <v>4.2442371986626783</v>
      </c>
      <c r="F9" s="619">
        <f t="shared" si="5"/>
        <v>14.965733769960501</v>
      </c>
      <c r="G9" s="619">
        <f t="shared" si="5"/>
        <v>-1.5416691137604981</v>
      </c>
      <c r="H9" s="619">
        <f t="shared" si="5"/>
        <v>-7.9692206746398639</v>
      </c>
      <c r="I9" s="619">
        <f t="shared" si="5"/>
        <v>42.813624137148778</v>
      </c>
      <c r="J9" s="619">
        <f t="shared" si="5"/>
        <v>1.4886085141145502</v>
      </c>
      <c r="K9" s="619">
        <f t="shared" si="5"/>
        <v>0.54780431088453629</v>
      </c>
      <c r="L9" s="619">
        <f>((L6-K6)/K6)*100</f>
        <v>-4.0472325379706025</v>
      </c>
    </row>
    <row r="10" spans="1:12" s="135" customFormat="1" ht="15.6" customHeight="1">
      <c r="A10" s="617"/>
      <c r="B10" s="617"/>
      <c r="C10" s="315" t="s">
        <v>71</v>
      </c>
      <c r="D10" s="619"/>
      <c r="E10" s="619"/>
      <c r="F10" s="619"/>
      <c r="G10" s="619"/>
      <c r="H10" s="619"/>
      <c r="I10" s="619"/>
      <c r="J10" s="619"/>
      <c r="K10" s="619"/>
      <c r="L10" s="619"/>
    </row>
    <row r="11" spans="1:12" s="135" customFormat="1" ht="15.6" customHeight="1">
      <c r="A11" s="618"/>
      <c r="B11" s="618"/>
      <c r="C11" s="50" t="s">
        <v>218</v>
      </c>
      <c r="D11" s="620"/>
      <c r="E11" s="620"/>
      <c r="F11" s="620"/>
      <c r="G11" s="620"/>
      <c r="H11" s="620"/>
      <c r="I11" s="620"/>
      <c r="J11" s="620"/>
      <c r="K11" s="620"/>
      <c r="L11" s="620"/>
    </row>
    <row r="12" spans="1:12" s="135" customFormat="1" ht="15.6" customHeight="1">
      <c r="A12" s="621" t="s">
        <v>72</v>
      </c>
      <c r="B12" s="610" t="s">
        <v>603</v>
      </c>
      <c r="C12" s="306" t="s">
        <v>594</v>
      </c>
      <c r="D12" s="235">
        <v>1511</v>
      </c>
      <c r="E12" s="235">
        <v>1698</v>
      </c>
      <c r="F12" s="235">
        <v>2302</v>
      </c>
      <c r="G12" s="235">
        <v>2127</v>
      </c>
      <c r="H12" s="235">
        <v>1863</v>
      </c>
      <c r="I12" s="235">
        <v>3030</v>
      </c>
      <c r="J12" s="235">
        <v>2948</v>
      </c>
      <c r="K12" s="234">
        <v>3116</v>
      </c>
      <c r="L12" s="235">
        <v>3425</v>
      </c>
    </row>
    <row r="13" spans="1:12" s="135" customFormat="1" ht="15.6" customHeight="1">
      <c r="A13" s="622"/>
      <c r="B13" s="611"/>
      <c r="C13" s="306" t="s">
        <v>595</v>
      </c>
      <c r="D13" s="235">
        <v>7157</v>
      </c>
      <c r="E13" s="235">
        <v>8227</v>
      </c>
      <c r="F13" s="235">
        <v>11025</v>
      </c>
      <c r="G13" s="235">
        <v>10600</v>
      </c>
      <c r="H13" s="235">
        <v>8862</v>
      </c>
      <c r="I13" s="235">
        <v>13550</v>
      </c>
      <c r="J13" s="235">
        <v>13765</v>
      </c>
      <c r="K13" s="235">
        <v>14724</v>
      </c>
      <c r="L13" s="235">
        <v>15396</v>
      </c>
    </row>
    <row r="14" spans="1:12" s="135" customFormat="1" ht="15.6" customHeight="1">
      <c r="A14" s="622"/>
      <c r="B14" s="611"/>
      <c r="C14" s="306" t="s">
        <v>0</v>
      </c>
      <c r="D14" s="235">
        <v>3565</v>
      </c>
      <c r="E14" s="235">
        <v>4070</v>
      </c>
      <c r="F14" s="235">
        <v>5235</v>
      </c>
      <c r="G14" s="235">
        <v>5175</v>
      </c>
      <c r="H14" s="235">
        <v>4273</v>
      </c>
      <c r="I14" s="235">
        <v>6400</v>
      </c>
      <c r="J14" s="235">
        <v>6534</v>
      </c>
      <c r="K14" s="235">
        <v>7065</v>
      </c>
      <c r="L14" s="235">
        <v>7373</v>
      </c>
    </row>
    <row r="15" spans="1:12" s="135" customFormat="1" ht="15.6" customHeight="1">
      <c r="A15" s="622"/>
      <c r="B15" s="612"/>
      <c r="C15" s="306" t="s">
        <v>1</v>
      </c>
      <c r="D15" s="235">
        <v>3592</v>
      </c>
      <c r="E15" s="235">
        <v>4157</v>
      </c>
      <c r="F15" s="235">
        <v>5790</v>
      </c>
      <c r="G15" s="235">
        <v>5425</v>
      </c>
      <c r="H15" s="235">
        <v>4589</v>
      </c>
      <c r="I15" s="235">
        <v>7150</v>
      </c>
      <c r="J15" s="235">
        <v>7231</v>
      </c>
      <c r="K15" s="236">
        <v>7659</v>
      </c>
      <c r="L15" s="236">
        <v>8023</v>
      </c>
    </row>
    <row r="16" spans="1:12" s="135" customFormat="1" ht="15.6" customHeight="1">
      <c r="A16" s="622"/>
      <c r="B16" s="305"/>
      <c r="C16" s="305" t="s">
        <v>594</v>
      </c>
      <c r="D16" s="234" t="s">
        <v>198</v>
      </c>
      <c r="E16" s="234" t="s">
        <v>198</v>
      </c>
      <c r="F16" s="234" t="s">
        <v>198</v>
      </c>
      <c r="G16" s="234" t="s">
        <v>198</v>
      </c>
      <c r="H16" s="234" t="s">
        <v>198</v>
      </c>
      <c r="I16" s="234" t="s">
        <v>198</v>
      </c>
      <c r="J16" s="234" t="s">
        <v>198</v>
      </c>
      <c r="K16" s="235" t="s">
        <v>198</v>
      </c>
      <c r="L16" s="235" t="s">
        <v>198</v>
      </c>
    </row>
    <row r="17" spans="1:12" s="135" customFormat="1" ht="15.6" customHeight="1">
      <c r="A17" s="622"/>
      <c r="B17" s="306" t="s">
        <v>601</v>
      </c>
      <c r="C17" s="306" t="s">
        <v>595</v>
      </c>
      <c r="D17" s="235" t="s">
        <v>198</v>
      </c>
      <c r="E17" s="235" t="s">
        <v>198</v>
      </c>
      <c r="F17" s="235" t="s">
        <v>198</v>
      </c>
      <c r="G17" s="235" t="s">
        <v>198</v>
      </c>
      <c r="H17" s="235" t="s">
        <v>198</v>
      </c>
      <c r="I17" s="235" t="s">
        <v>198</v>
      </c>
      <c r="J17" s="235" t="s">
        <v>198</v>
      </c>
      <c r="K17" s="235" t="s">
        <v>198</v>
      </c>
      <c r="L17" s="235" t="s">
        <v>198</v>
      </c>
    </row>
    <row r="18" spans="1:12" s="135" customFormat="1" ht="15.6" customHeight="1">
      <c r="A18" s="622"/>
      <c r="B18" s="306" t="s">
        <v>602</v>
      </c>
      <c r="C18" s="306" t="s">
        <v>0</v>
      </c>
      <c r="D18" s="235" t="s">
        <v>198</v>
      </c>
      <c r="E18" s="235" t="s">
        <v>198</v>
      </c>
      <c r="F18" s="235" t="s">
        <v>198</v>
      </c>
      <c r="G18" s="235" t="s">
        <v>198</v>
      </c>
      <c r="H18" s="235" t="s">
        <v>198</v>
      </c>
      <c r="I18" s="235" t="s">
        <v>198</v>
      </c>
      <c r="J18" s="235" t="s">
        <v>198</v>
      </c>
      <c r="K18" s="235" t="s">
        <v>198</v>
      </c>
      <c r="L18" s="235" t="s">
        <v>198</v>
      </c>
    </row>
    <row r="19" spans="1:12" s="135" customFormat="1" ht="15.6" customHeight="1">
      <c r="A19" s="622"/>
      <c r="B19" s="307"/>
      <c r="C19" s="307" t="s">
        <v>1</v>
      </c>
      <c r="D19" s="235" t="s">
        <v>198</v>
      </c>
      <c r="E19" s="235" t="s">
        <v>198</v>
      </c>
      <c r="F19" s="235" t="s">
        <v>198</v>
      </c>
      <c r="G19" s="235" t="s">
        <v>198</v>
      </c>
      <c r="H19" s="235" t="s">
        <v>198</v>
      </c>
      <c r="I19" s="235" t="s">
        <v>198</v>
      </c>
      <c r="J19" s="235" t="s">
        <v>198</v>
      </c>
      <c r="K19" s="236" t="s">
        <v>198</v>
      </c>
      <c r="L19" s="236" t="s">
        <v>198</v>
      </c>
    </row>
    <row r="20" spans="1:12" s="135" customFormat="1" ht="15.6" customHeight="1">
      <c r="A20" s="622"/>
      <c r="B20" s="610" t="s">
        <v>593</v>
      </c>
      <c r="C20" s="305" t="s">
        <v>594</v>
      </c>
      <c r="D20" s="234">
        <v>760</v>
      </c>
      <c r="E20" s="234">
        <v>759</v>
      </c>
      <c r="F20" s="234">
        <v>772</v>
      </c>
      <c r="G20" s="234">
        <v>784</v>
      </c>
      <c r="H20" s="234">
        <v>768</v>
      </c>
      <c r="I20" s="234">
        <v>1051</v>
      </c>
      <c r="J20" s="234">
        <v>1043</v>
      </c>
      <c r="K20" s="235">
        <v>1036</v>
      </c>
      <c r="L20" s="235">
        <v>1063</v>
      </c>
    </row>
    <row r="21" spans="1:12" s="135" customFormat="1" ht="15.6" customHeight="1">
      <c r="A21" s="622"/>
      <c r="B21" s="611"/>
      <c r="C21" s="306" t="s">
        <v>595</v>
      </c>
      <c r="D21" s="235">
        <v>3895</v>
      </c>
      <c r="E21" s="235">
        <v>4066</v>
      </c>
      <c r="F21" s="235">
        <v>4173</v>
      </c>
      <c r="G21" s="235">
        <v>4126</v>
      </c>
      <c r="H21" s="235">
        <v>4087</v>
      </c>
      <c r="I21" s="235">
        <v>5445</v>
      </c>
      <c r="J21" s="235">
        <v>5492</v>
      </c>
      <c r="K21" s="235">
        <v>5554</v>
      </c>
      <c r="L21" s="235">
        <v>5524</v>
      </c>
    </row>
    <row r="22" spans="1:12" s="135" customFormat="1" ht="15.6" customHeight="1">
      <c r="A22" s="622"/>
      <c r="B22" s="611"/>
      <c r="C22" s="306" t="s">
        <v>0</v>
      </c>
      <c r="D22" s="235">
        <v>1885</v>
      </c>
      <c r="E22" s="235">
        <v>1983</v>
      </c>
      <c r="F22" s="235">
        <v>2055</v>
      </c>
      <c r="G22" s="235">
        <v>2040</v>
      </c>
      <c r="H22" s="235">
        <v>2013</v>
      </c>
      <c r="I22" s="235">
        <v>2618</v>
      </c>
      <c r="J22" s="235">
        <v>2653</v>
      </c>
      <c r="K22" s="235">
        <v>2671</v>
      </c>
      <c r="L22" s="235">
        <v>2706</v>
      </c>
    </row>
    <row r="23" spans="1:12" s="135" customFormat="1" ht="15.6" customHeight="1">
      <c r="A23" s="622"/>
      <c r="B23" s="612"/>
      <c r="C23" s="307" t="s">
        <v>1</v>
      </c>
      <c r="D23" s="236">
        <v>2010</v>
      </c>
      <c r="E23" s="236">
        <v>2083</v>
      </c>
      <c r="F23" s="236">
        <v>2118</v>
      </c>
      <c r="G23" s="236">
        <v>2086</v>
      </c>
      <c r="H23" s="236">
        <v>2074</v>
      </c>
      <c r="I23" s="236">
        <v>2827</v>
      </c>
      <c r="J23" s="236">
        <v>2839</v>
      </c>
      <c r="K23" s="235">
        <v>2883</v>
      </c>
      <c r="L23" s="236">
        <v>2818</v>
      </c>
    </row>
    <row r="24" spans="1:12" s="135" customFormat="1" ht="15.6" customHeight="1">
      <c r="A24" s="622"/>
      <c r="B24" s="610" t="s">
        <v>596</v>
      </c>
      <c r="C24" s="306" t="s">
        <v>594</v>
      </c>
      <c r="D24" s="235">
        <v>730</v>
      </c>
      <c r="E24" s="235">
        <v>729</v>
      </c>
      <c r="F24" s="235">
        <v>727</v>
      </c>
      <c r="G24" s="235">
        <v>742</v>
      </c>
      <c r="H24" s="235">
        <v>732</v>
      </c>
      <c r="I24" s="235">
        <v>908</v>
      </c>
      <c r="J24" s="235">
        <v>913</v>
      </c>
      <c r="K24" s="234">
        <v>857</v>
      </c>
      <c r="L24" s="235">
        <v>855</v>
      </c>
    </row>
    <row r="25" spans="1:12" s="135" customFormat="1" ht="15.6" customHeight="1">
      <c r="A25" s="622"/>
      <c r="B25" s="611"/>
      <c r="C25" s="306" t="s">
        <v>595</v>
      </c>
      <c r="D25" s="235">
        <v>3685</v>
      </c>
      <c r="E25" s="235">
        <v>3753</v>
      </c>
      <c r="F25" s="235">
        <v>3941</v>
      </c>
      <c r="G25" s="235">
        <v>3939</v>
      </c>
      <c r="H25" s="235">
        <v>3847</v>
      </c>
      <c r="I25" s="235">
        <v>4942</v>
      </c>
      <c r="J25" s="235">
        <v>4987</v>
      </c>
      <c r="K25" s="235">
        <v>4805</v>
      </c>
      <c r="L25" s="235">
        <v>4686</v>
      </c>
    </row>
    <row r="26" spans="1:12" s="135" customFormat="1" ht="15.6" customHeight="1">
      <c r="A26" s="622"/>
      <c r="B26" s="611"/>
      <c r="C26" s="306" t="s">
        <v>0</v>
      </c>
      <c r="D26" s="235">
        <v>1777</v>
      </c>
      <c r="E26" s="235">
        <v>1818</v>
      </c>
      <c r="F26" s="235">
        <v>1912</v>
      </c>
      <c r="G26" s="235">
        <v>1917</v>
      </c>
      <c r="H26" s="235">
        <v>1891</v>
      </c>
      <c r="I26" s="235">
        <v>2361</v>
      </c>
      <c r="J26" s="235">
        <v>2405</v>
      </c>
      <c r="K26" s="235">
        <v>2321</v>
      </c>
      <c r="L26" s="235">
        <v>2279</v>
      </c>
    </row>
    <row r="27" spans="1:12" s="135" customFormat="1" ht="15.6" customHeight="1">
      <c r="A27" s="622"/>
      <c r="B27" s="612"/>
      <c r="C27" s="306" t="s">
        <v>1</v>
      </c>
      <c r="D27" s="235">
        <v>1908</v>
      </c>
      <c r="E27" s="235">
        <v>1935</v>
      </c>
      <c r="F27" s="235">
        <v>2029</v>
      </c>
      <c r="G27" s="235">
        <v>2022</v>
      </c>
      <c r="H27" s="235">
        <v>1956</v>
      </c>
      <c r="I27" s="235">
        <v>2581</v>
      </c>
      <c r="J27" s="235">
        <v>2582</v>
      </c>
      <c r="K27" s="236">
        <v>2484</v>
      </c>
      <c r="L27" s="236">
        <v>2407</v>
      </c>
    </row>
    <row r="28" spans="1:12" s="135" customFormat="1" ht="15.6" customHeight="1">
      <c r="A28" s="622"/>
      <c r="B28" s="610" t="s">
        <v>597</v>
      </c>
      <c r="C28" s="305" t="s">
        <v>594</v>
      </c>
      <c r="D28" s="234">
        <v>423</v>
      </c>
      <c r="E28" s="234">
        <v>405</v>
      </c>
      <c r="F28" s="234">
        <v>395</v>
      </c>
      <c r="G28" s="234">
        <v>407</v>
      </c>
      <c r="H28" s="234">
        <v>401</v>
      </c>
      <c r="I28" s="234">
        <v>484</v>
      </c>
      <c r="J28" s="234">
        <v>471</v>
      </c>
      <c r="K28" s="235">
        <v>467</v>
      </c>
      <c r="L28" s="235">
        <v>462</v>
      </c>
    </row>
    <row r="29" spans="1:12" s="135" customFormat="1" ht="15.6" customHeight="1">
      <c r="A29" s="622"/>
      <c r="B29" s="611"/>
      <c r="C29" s="306" t="s">
        <v>595</v>
      </c>
      <c r="D29" s="235">
        <v>2202</v>
      </c>
      <c r="E29" s="235">
        <v>2183</v>
      </c>
      <c r="F29" s="235">
        <v>2304</v>
      </c>
      <c r="G29" s="235">
        <v>2324</v>
      </c>
      <c r="H29" s="235">
        <v>2278</v>
      </c>
      <c r="I29" s="235">
        <v>2817</v>
      </c>
      <c r="J29" s="235">
        <v>2849</v>
      </c>
      <c r="K29" s="235">
        <v>2834</v>
      </c>
      <c r="L29" s="235">
        <v>2668</v>
      </c>
    </row>
    <row r="30" spans="1:12" s="135" customFormat="1" ht="15.6" customHeight="1">
      <c r="A30" s="622"/>
      <c r="B30" s="611"/>
      <c r="C30" s="306" t="s">
        <v>0</v>
      </c>
      <c r="D30" s="235">
        <v>1033</v>
      </c>
      <c r="E30" s="235">
        <v>1060</v>
      </c>
      <c r="F30" s="235">
        <v>1121</v>
      </c>
      <c r="G30" s="235">
        <v>1129</v>
      </c>
      <c r="H30" s="235">
        <v>1101</v>
      </c>
      <c r="I30" s="235">
        <v>1319</v>
      </c>
      <c r="J30" s="235">
        <v>1347</v>
      </c>
      <c r="K30" s="235">
        <v>1375</v>
      </c>
      <c r="L30" s="235">
        <v>1281</v>
      </c>
    </row>
    <row r="31" spans="1:12" s="135" customFormat="1" ht="15.6" customHeight="1">
      <c r="A31" s="622"/>
      <c r="B31" s="612"/>
      <c r="C31" s="307" t="s">
        <v>1</v>
      </c>
      <c r="D31" s="236">
        <v>1169</v>
      </c>
      <c r="E31" s="236">
        <v>1123</v>
      </c>
      <c r="F31" s="236">
        <v>1183</v>
      </c>
      <c r="G31" s="236">
        <v>1195</v>
      </c>
      <c r="H31" s="236">
        <v>1177</v>
      </c>
      <c r="I31" s="236">
        <v>1498</v>
      </c>
      <c r="J31" s="236">
        <v>1502</v>
      </c>
      <c r="K31" s="235">
        <v>1459</v>
      </c>
      <c r="L31" s="236">
        <v>1387</v>
      </c>
    </row>
    <row r="32" spans="1:12" s="135" customFormat="1" ht="15.6" customHeight="1">
      <c r="A32" s="622"/>
      <c r="B32" s="610" t="s">
        <v>598</v>
      </c>
      <c r="C32" s="305" t="s">
        <v>594</v>
      </c>
      <c r="D32" s="235">
        <v>660</v>
      </c>
      <c r="E32" s="235">
        <v>632</v>
      </c>
      <c r="F32" s="235">
        <v>617</v>
      </c>
      <c r="G32" s="235">
        <v>625</v>
      </c>
      <c r="H32" s="235">
        <v>612</v>
      </c>
      <c r="I32" s="235">
        <v>810</v>
      </c>
      <c r="J32" s="235">
        <v>811</v>
      </c>
      <c r="K32" s="234">
        <v>779</v>
      </c>
      <c r="L32" s="235">
        <v>781</v>
      </c>
    </row>
    <row r="33" spans="1:12" s="135" customFormat="1" ht="15.6" customHeight="1">
      <c r="A33" s="622"/>
      <c r="B33" s="611"/>
      <c r="C33" s="306" t="s">
        <v>595</v>
      </c>
      <c r="D33" s="235">
        <v>3223</v>
      </c>
      <c r="E33" s="235">
        <v>3223</v>
      </c>
      <c r="F33" s="235">
        <v>3494</v>
      </c>
      <c r="G33" s="235">
        <v>3390</v>
      </c>
      <c r="H33" s="235">
        <v>3227</v>
      </c>
      <c r="I33" s="235">
        <v>4469</v>
      </c>
      <c r="J33" s="235">
        <v>4504</v>
      </c>
      <c r="K33" s="235">
        <v>4501</v>
      </c>
      <c r="L33" s="235">
        <v>4424</v>
      </c>
    </row>
    <row r="34" spans="1:12" s="135" customFormat="1" ht="15.6" customHeight="1">
      <c r="A34" s="622"/>
      <c r="B34" s="611"/>
      <c r="C34" s="306" t="s">
        <v>0</v>
      </c>
      <c r="D34" s="235">
        <v>1560</v>
      </c>
      <c r="E34" s="235">
        <v>1551</v>
      </c>
      <c r="F34" s="235">
        <v>1674</v>
      </c>
      <c r="G34" s="235">
        <v>1625</v>
      </c>
      <c r="H34" s="235">
        <v>1555</v>
      </c>
      <c r="I34" s="235">
        <v>2061</v>
      </c>
      <c r="J34" s="235">
        <v>2131</v>
      </c>
      <c r="K34" s="235">
        <v>2140</v>
      </c>
      <c r="L34" s="235">
        <v>2063</v>
      </c>
    </row>
    <row r="35" spans="1:12" s="135" customFormat="1" ht="15.6" customHeight="1">
      <c r="A35" s="622"/>
      <c r="B35" s="612"/>
      <c r="C35" s="307" t="s">
        <v>1</v>
      </c>
      <c r="D35" s="235">
        <v>1663</v>
      </c>
      <c r="E35" s="235">
        <v>1672</v>
      </c>
      <c r="F35" s="235">
        <v>1820</v>
      </c>
      <c r="G35" s="235">
        <v>1765</v>
      </c>
      <c r="H35" s="235">
        <v>1672</v>
      </c>
      <c r="I35" s="235">
        <v>2408</v>
      </c>
      <c r="J35" s="235">
        <v>2373</v>
      </c>
      <c r="K35" s="236">
        <v>2361</v>
      </c>
      <c r="L35" s="236">
        <v>2361</v>
      </c>
    </row>
    <row r="36" spans="1:12" s="135" customFormat="1" ht="15.6" customHeight="1">
      <c r="A36" s="622"/>
      <c r="B36" s="610" t="s">
        <v>599</v>
      </c>
      <c r="C36" s="305" t="s">
        <v>594</v>
      </c>
      <c r="D36" s="234">
        <v>657</v>
      </c>
      <c r="E36" s="234">
        <v>607</v>
      </c>
      <c r="F36" s="234">
        <v>581</v>
      </c>
      <c r="G36" s="234">
        <v>589</v>
      </c>
      <c r="H36" s="234">
        <v>599</v>
      </c>
      <c r="I36" s="234">
        <v>689</v>
      </c>
      <c r="J36" s="234">
        <v>693</v>
      </c>
      <c r="K36" s="235">
        <v>599</v>
      </c>
      <c r="L36" s="235">
        <v>575</v>
      </c>
    </row>
    <row r="37" spans="1:12" s="135" customFormat="1" ht="15.6" customHeight="1">
      <c r="A37" s="622"/>
      <c r="B37" s="611"/>
      <c r="C37" s="306" t="s">
        <v>595</v>
      </c>
      <c r="D37" s="235">
        <v>3071</v>
      </c>
      <c r="E37" s="235">
        <v>2988</v>
      </c>
      <c r="F37" s="235">
        <v>3089</v>
      </c>
      <c r="G37" s="235">
        <v>3163</v>
      </c>
      <c r="H37" s="235">
        <v>3004</v>
      </c>
      <c r="I37" s="235">
        <v>3791</v>
      </c>
      <c r="J37" s="235">
        <v>3791</v>
      </c>
      <c r="K37" s="235">
        <v>3316</v>
      </c>
      <c r="L37" s="235">
        <v>3125</v>
      </c>
    </row>
    <row r="38" spans="1:12" s="135" customFormat="1" ht="15.6" customHeight="1">
      <c r="A38" s="622"/>
      <c r="B38" s="611"/>
      <c r="C38" s="306" t="s">
        <v>0</v>
      </c>
      <c r="D38" s="235">
        <v>1462</v>
      </c>
      <c r="E38" s="235">
        <v>1417</v>
      </c>
      <c r="F38" s="235">
        <v>1501</v>
      </c>
      <c r="G38" s="235">
        <v>1542</v>
      </c>
      <c r="H38" s="235">
        <v>1446</v>
      </c>
      <c r="I38" s="235">
        <v>1771</v>
      </c>
      <c r="J38" s="235">
        <v>1789</v>
      </c>
      <c r="K38" s="235">
        <v>1561</v>
      </c>
      <c r="L38" s="235">
        <v>1517</v>
      </c>
    </row>
    <row r="39" spans="1:12" s="135" customFormat="1" ht="15.6" customHeight="1">
      <c r="A39" s="622"/>
      <c r="B39" s="612"/>
      <c r="C39" s="307" t="s">
        <v>1</v>
      </c>
      <c r="D39" s="235">
        <v>1609</v>
      </c>
      <c r="E39" s="235">
        <v>1571</v>
      </c>
      <c r="F39" s="235">
        <v>1588</v>
      </c>
      <c r="G39" s="235">
        <v>1621</v>
      </c>
      <c r="H39" s="235">
        <v>1558</v>
      </c>
      <c r="I39" s="235">
        <v>2020</v>
      </c>
      <c r="J39" s="235">
        <v>2002</v>
      </c>
      <c r="K39" s="236">
        <v>1755</v>
      </c>
      <c r="L39" s="236">
        <v>1608</v>
      </c>
    </row>
    <row r="40" spans="1:12" s="135" customFormat="1" ht="15.6" customHeight="1">
      <c r="A40" s="622"/>
      <c r="B40" s="610" t="s">
        <v>600</v>
      </c>
      <c r="C40" s="305" t="s">
        <v>594</v>
      </c>
      <c r="D40" s="234">
        <v>1109</v>
      </c>
      <c r="E40" s="234">
        <v>1091</v>
      </c>
      <c r="F40" s="234">
        <v>1175</v>
      </c>
      <c r="G40" s="234">
        <v>1191</v>
      </c>
      <c r="H40" s="234">
        <v>1105</v>
      </c>
      <c r="I40" s="234">
        <v>1813</v>
      </c>
      <c r="J40" s="234">
        <v>1817</v>
      </c>
      <c r="K40" s="235">
        <v>1869</v>
      </c>
      <c r="L40" s="235">
        <v>1899</v>
      </c>
    </row>
    <row r="41" spans="1:12" s="135" customFormat="1" ht="15.6" customHeight="1">
      <c r="A41" s="622"/>
      <c r="B41" s="611"/>
      <c r="C41" s="306" t="s">
        <v>595</v>
      </c>
      <c r="D41" s="235">
        <v>5182</v>
      </c>
      <c r="E41" s="235">
        <v>5181</v>
      </c>
      <c r="F41" s="235">
        <v>6028</v>
      </c>
      <c r="G41" s="235">
        <v>5987</v>
      </c>
      <c r="H41" s="235">
        <v>5552</v>
      </c>
      <c r="I41" s="235">
        <v>9054</v>
      </c>
      <c r="J41" s="235">
        <v>9336</v>
      </c>
      <c r="K41" s="235">
        <v>9974</v>
      </c>
      <c r="L41" s="235">
        <v>9692</v>
      </c>
    </row>
    <row r="42" spans="1:12" s="135" customFormat="1" ht="15.6" customHeight="1">
      <c r="A42" s="622"/>
      <c r="B42" s="611"/>
      <c r="C42" s="306" t="s">
        <v>0</v>
      </c>
      <c r="D42" s="235">
        <v>2552</v>
      </c>
      <c r="E42" s="235">
        <v>2560</v>
      </c>
      <c r="F42" s="235">
        <v>3007</v>
      </c>
      <c r="G42" s="235">
        <v>2994</v>
      </c>
      <c r="H42" s="235">
        <v>2731</v>
      </c>
      <c r="I42" s="235">
        <v>4495</v>
      </c>
      <c r="J42" s="235">
        <v>4662</v>
      </c>
      <c r="K42" s="235">
        <v>4993</v>
      </c>
      <c r="L42" s="235">
        <v>4762</v>
      </c>
    </row>
    <row r="43" spans="1:12" s="135" customFormat="1" ht="15.6" customHeight="1">
      <c r="A43" s="622"/>
      <c r="B43" s="612"/>
      <c r="C43" s="307" t="s">
        <v>1</v>
      </c>
      <c r="D43" s="235">
        <v>2630</v>
      </c>
      <c r="E43" s="235">
        <v>2621</v>
      </c>
      <c r="F43" s="235">
        <v>3021</v>
      </c>
      <c r="G43" s="235">
        <v>2993</v>
      </c>
      <c r="H43" s="235">
        <v>2821</v>
      </c>
      <c r="I43" s="235">
        <v>4559</v>
      </c>
      <c r="J43" s="235">
        <v>4674</v>
      </c>
      <c r="K43" s="236">
        <v>4981</v>
      </c>
      <c r="L43" s="236">
        <v>4930</v>
      </c>
    </row>
    <row r="44" spans="1:12" s="135" customFormat="1" ht="15.6" customHeight="1">
      <c r="A44" s="622"/>
      <c r="B44" s="624" t="s">
        <v>617</v>
      </c>
      <c r="C44" s="305" t="s">
        <v>69</v>
      </c>
      <c r="D44" s="234">
        <v>1217</v>
      </c>
      <c r="E44" s="234">
        <v>1190</v>
      </c>
      <c r="F44" s="234">
        <v>1182</v>
      </c>
      <c r="G44" s="234">
        <v>1191</v>
      </c>
      <c r="H44" s="234">
        <v>1182</v>
      </c>
      <c r="I44" s="234">
        <v>1508</v>
      </c>
      <c r="J44" s="234">
        <v>1466</v>
      </c>
      <c r="K44" s="235">
        <v>1425</v>
      </c>
      <c r="L44" s="235">
        <v>1413</v>
      </c>
    </row>
    <row r="45" spans="1:12" s="135" customFormat="1" ht="15.6" customHeight="1">
      <c r="A45" s="622"/>
      <c r="B45" s="611"/>
      <c r="C45" s="306" t="s">
        <v>70</v>
      </c>
      <c r="D45" s="235">
        <v>5955</v>
      </c>
      <c r="E45" s="235">
        <v>5986</v>
      </c>
      <c r="F45" s="235">
        <v>6176</v>
      </c>
      <c r="G45" s="235">
        <v>6337</v>
      </c>
      <c r="H45" s="235">
        <v>6456</v>
      </c>
      <c r="I45" s="235">
        <v>8384</v>
      </c>
      <c r="J45" s="235">
        <v>8104</v>
      </c>
      <c r="K45" s="235">
        <v>7956</v>
      </c>
      <c r="L45" s="235">
        <v>7426</v>
      </c>
    </row>
    <row r="46" spans="1:12" s="135" customFormat="1" ht="15.6" customHeight="1">
      <c r="A46" s="622"/>
      <c r="B46" s="611"/>
      <c r="C46" s="306" t="s">
        <v>39</v>
      </c>
      <c r="D46" s="235">
        <v>2829</v>
      </c>
      <c r="E46" s="235">
        <v>2843</v>
      </c>
      <c r="F46" s="235">
        <v>2934</v>
      </c>
      <c r="G46" s="235">
        <v>3010</v>
      </c>
      <c r="H46" s="235">
        <v>3067</v>
      </c>
      <c r="I46" s="235">
        <v>3969</v>
      </c>
      <c r="J46" s="235">
        <v>3853</v>
      </c>
      <c r="K46" s="235">
        <v>3785</v>
      </c>
      <c r="L46" s="235">
        <v>3567</v>
      </c>
    </row>
    <row r="47" spans="1:12" s="135" customFormat="1" ht="15.6" customHeight="1">
      <c r="A47" s="622"/>
      <c r="B47" s="612"/>
      <c r="C47" s="307" t="s">
        <v>40</v>
      </c>
      <c r="D47" s="235">
        <v>3126</v>
      </c>
      <c r="E47" s="235">
        <v>3143</v>
      </c>
      <c r="F47" s="235">
        <v>3242</v>
      </c>
      <c r="G47" s="235">
        <v>3327</v>
      </c>
      <c r="H47" s="235">
        <v>3389</v>
      </c>
      <c r="I47" s="235">
        <v>4415</v>
      </c>
      <c r="J47" s="235">
        <v>4251</v>
      </c>
      <c r="K47" s="236">
        <v>4171</v>
      </c>
      <c r="L47" s="236">
        <v>3859</v>
      </c>
    </row>
    <row r="48" spans="1:12" s="135" customFormat="1" ht="15.6" customHeight="1">
      <c r="A48" s="622"/>
      <c r="B48" s="624" t="s">
        <v>618</v>
      </c>
      <c r="C48" s="305" t="s">
        <v>69</v>
      </c>
      <c r="D48" s="234">
        <v>1455</v>
      </c>
      <c r="E48" s="234">
        <v>1448</v>
      </c>
      <c r="F48" s="234">
        <v>1499</v>
      </c>
      <c r="G48" s="234">
        <v>1570</v>
      </c>
      <c r="H48" s="234">
        <v>1581</v>
      </c>
      <c r="I48" s="234">
        <v>1955</v>
      </c>
      <c r="J48" s="234">
        <v>2010</v>
      </c>
      <c r="K48" s="234">
        <v>2006</v>
      </c>
      <c r="L48" s="235">
        <v>2053</v>
      </c>
    </row>
    <row r="49" spans="1:12" s="135" customFormat="1" ht="15.6" customHeight="1">
      <c r="A49" s="622"/>
      <c r="B49" s="611"/>
      <c r="C49" s="306" t="s">
        <v>70</v>
      </c>
      <c r="D49" s="235">
        <v>7743</v>
      </c>
      <c r="E49" s="235">
        <v>7723</v>
      </c>
      <c r="F49" s="235">
        <v>8442</v>
      </c>
      <c r="G49" s="235">
        <v>8968</v>
      </c>
      <c r="H49" s="235">
        <v>9371</v>
      </c>
      <c r="I49" s="235">
        <v>11551</v>
      </c>
      <c r="J49" s="235">
        <v>11954</v>
      </c>
      <c r="K49" s="235">
        <v>11993</v>
      </c>
      <c r="L49" s="235">
        <v>11294</v>
      </c>
    </row>
    <row r="50" spans="1:12" s="135" customFormat="1" ht="15.6" customHeight="1">
      <c r="A50" s="622"/>
      <c r="B50" s="611"/>
      <c r="C50" s="306" t="s">
        <v>39</v>
      </c>
      <c r="D50" s="235">
        <v>3724</v>
      </c>
      <c r="E50" s="235">
        <v>3715</v>
      </c>
      <c r="F50" s="235">
        <v>4061</v>
      </c>
      <c r="G50" s="235">
        <v>4314</v>
      </c>
      <c r="H50" s="235">
        <v>4507</v>
      </c>
      <c r="I50" s="235">
        <v>5584</v>
      </c>
      <c r="J50" s="235">
        <v>5802</v>
      </c>
      <c r="K50" s="235">
        <v>5759</v>
      </c>
      <c r="L50" s="235">
        <v>5391</v>
      </c>
    </row>
    <row r="51" spans="1:12" s="135" customFormat="1" ht="15.6" customHeight="1">
      <c r="A51" s="623"/>
      <c r="B51" s="612"/>
      <c r="C51" s="307" t="s">
        <v>40</v>
      </c>
      <c r="D51" s="236">
        <v>4019</v>
      </c>
      <c r="E51" s="236">
        <v>4008</v>
      </c>
      <c r="F51" s="236">
        <v>4381</v>
      </c>
      <c r="G51" s="236">
        <v>4654</v>
      </c>
      <c r="H51" s="236">
        <v>4864</v>
      </c>
      <c r="I51" s="236">
        <v>5967</v>
      </c>
      <c r="J51" s="236">
        <v>6152</v>
      </c>
      <c r="K51" s="236">
        <v>6234</v>
      </c>
      <c r="L51" s="236">
        <v>5903</v>
      </c>
    </row>
    <row r="52" spans="1:12" s="135" customFormat="1" ht="16.5" customHeight="1">
      <c r="A52" s="8" t="s">
        <v>715</v>
      </c>
      <c r="B52" s="239"/>
      <c r="C52" s="239"/>
      <c r="D52" s="239"/>
      <c r="E52" s="239"/>
      <c r="F52" s="239"/>
      <c r="G52" s="239"/>
      <c r="H52" s="239"/>
      <c r="I52" s="239"/>
      <c r="J52" s="239"/>
      <c r="K52" s="310"/>
      <c r="L52" s="8"/>
    </row>
    <row r="53" spans="1:12" s="135" customFormat="1" ht="16.5" customHeight="1">
      <c r="A53" s="8" t="s">
        <v>343</v>
      </c>
      <c r="B53" s="239"/>
      <c r="C53" s="239"/>
      <c r="D53" s="239"/>
      <c r="E53" s="239"/>
      <c r="F53" s="239"/>
      <c r="G53" s="239"/>
      <c r="H53" s="239"/>
      <c r="I53" s="239"/>
      <c r="J53" s="239"/>
      <c r="K53" s="9"/>
    </row>
    <row r="54" spans="1:12" ht="16.5" customHeight="1">
      <c r="A54" s="8" t="s">
        <v>344</v>
      </c>
      <c r="B54" s="8"/>
    </row>
  </sheetData>
  <mergeCells count="22">
    <mergeCell ref="L9:L11"/>
    <mergeCell ref="A1:L1"/>
    <mergeCell ref="F9:F11"/>
    <mergeCell ref="H9:H11"/>
    <mergeCell ref="B24:B27"/>
    <mergeCell ref="E9:E11"/>
    <mergeCell ref="B12:B15"/>
    <mergeCell ref="B40:B43"/>
    <mergeCell ref="A3:C4"/>
    <mergeCell ref="A5:B11"/>
    <mergeCell ref="J9:J11"/>
    <mergeCell ref="K9:K11"/>
    <mergeCell ref="B20:B23"/>
    <mergeCell ref="I9:I11"/>
    <mergeCell ref="B36:B39"/>
    <mergeCell ref="G9:G11"/>
    <mergeCell ref="B32:B35"/>
    <mergeCell ref="A12:A51"/>
    <mergeCell ref="B48:B51"/>
    <mergeCell ref="B44:B47"/>
    <mergeCell ref="D9:D11"/>
    <mergeCell ref="B28:B31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54"/>
  <sheetViews>
    <sheetView workbookViewId="0">
      <selection activeCell="I42" sqref="I42"/>
    </sheetView>
  </sheetViews>
  <sheetFormatPr defaultRowHeight="14.25"/>
  <cols>
    <col min="1" max="11" width="8.75" style="10" customWidth="1"/>
    <col min="12" max="16384" width="9" style="10"/>
  </cols>
  <sheetData>
    <row r="1" spans="1:11" ht="24">
      <c r="A1" s="626" t="s">
        <v>73</v>
      </c>
      <c r="B1" s="626"/>
      <c r="C1" s="626"/>
      <c r="D1" s="626"/>
      <c r="E1" s="626"/>
      <c r="F1" s="626"/>
      <c r="G1" s="626"/>
      <c r="H1" s="626"/>
      <c r="I1" s="626"/>
      <c r="J1" s="626"/>
      <c r="K1" s="308"/>
    </row>
    <row r="2" spans="1:11" ht="16.5" customHeight="1">
      <c r="A2" s="23"/>
      <c r="B2" s="23"/>
      <c r="C2" s="23"/>
      <c r="D2" s="23"/>
      <c r="E2" s="23"/>
      <c r="F2" s="23"/>
      <c r="G2" s="23"/>
    </row>
    <row r="3" spans="1:11" s="135" customFormat="1" ht="15.6" customHeight="1">
      <c r="A3" s="229">
        <v>-10</v>
      </c>
      <c r="B3" s="230">
        <v>-11</v>
      </c>
      <c r="C3" s="230">
        <v>-12</v>
      </c>
      <c r="D3" s="230">
        <v>-13</v>
      </c>
      <c r="E3" s="230">
        <v>-14</v>
      </c>
      <c r="F3" s="230">
        <v>-15</v>
      </c>
      <c r="G3" s="231">
        <v>-16</v>
      </c>
      <c r="H3" s="231">
        <v>-17</v>
      </c>
      <c r="I3" s="231">
        <v>-18</v>
      </c>
      <c r="J3" s="231">
        <v>-19</v>
      </c>
      <c r="K3" s="231">
        <v>-20</v>
      </c>
    </row>
    <row r="4" spans="1:11" s="135" customFormat="1" ht="15.6" customHeight="1">
      <c r="A4" s="232">
        <v>40</v>
      </c>
      <c r="B4" s="307">
        <v>45</v>
      </c>
      <c r="C4" s="307">
        <v>50</v>
      </c>
      <c r="D4" s="307">
        <v>55</v>
      </c>
      <c r="E4" s="307">
        <v>60</v>
      </c>
      <c r="F4" s="307" t="s">
        <v>74</v>
      </c>
      <c r="G4" s="233">
        <v>7</v>
      </c>
      <c r="H4" s="233">
        <v>12</v>
      </c>
      <c r="I4" s="233">
        <v>17</v>
      </c>
      <c r="J4" s="233">
        <v>22</v>
      </c>
      <c r="K4" s="233">
        <v>27</v>
      </c>
    </row>
    <row r="5" spans="1:11" s="135" customFormat="1" ht="15.6" customHeight="1">
      <c r="A5" s="49">
        <v>9503</v>
      </c>
      <c r="B5" s="49">
        <v>10092</v>
      </c>
      <c r="C5" s="49">
        <f t="shared" ref="C5:I8" si="0">SUM(C12,C20,C24,C28,C32,C36,C40,C16)</f>
        <v>13335</v>
      </c>
      <c r="D5" s="49">
        <f t="shared" si="0"/>
        <v>22274</v>
      </c>
      <c r="E5" s="49">
        <f t="shared" si="0"/>
        <v>25102</v>
      </c>
      <c r="F5" s="49">
        <f t="shared" si="0"/>
        <v>30031</v>
      </c>
      <c r="G5" s="49">
        <f t="shared" si="0"/>
        <v>33603</v>
      </c>
      <c r="H5" s="49">
        <f t="shared" si="0"/>
        <v>36742</v>
      </c>
      <c r="I5" s="49">
        <f t="shared" si="0"/>
        <v>40955</v>
      </c>
      <c r="J5" s="49">
        <f t="shared" ref="J5:K8" si="1">SUM(J12,J20,J24,J28,J32,J36,J40,J16,J44,J48)</f>
        <v>52894</v>
      </c>
      <c r="K5" s="49">
        <f t="shared" si="1"/>
        <v>55462</v>
      </c>
    </row>
    <row r="6" spans="1:11" s="135" customFormat="1" ht="15.6" customHeight="1">
      <c r="A6" s="49">
        <v>42407</v>
      </c>
      <c r="B6" s="49">
        <v>42514</v>
      </c>
      <c r="C6" s="49">
        <f t="shared" si="0"/>
        <v>50915</v>
      </c>
      <c r="D6" s="49">
        <f t="shared" si="0"/>
        <v>68418</v>
      </c>
      <c r="E6" s="49">
        <f t="shared" si="0"/>
        <v>77181</v>
      </c>
      <c r="F6" s="49">
        <f t="shared" si="0"/>
        <v>86708</v>
      </c>
      <c r="G6" s="49">
        <f t="shared" si="0"/>
        <v>91470</v>
      </c>
      <c r="H6" s="49">
        <f t="shared" si="0"/>
        <v>95704</v>
      </c>
      <c r="I6" s="49">
        <f t="shared" si="0"/>
        <v>100717</v>
      </c>
      <c r="J6" s="49">
        <f t="shared" si="1"/>
        <v>128933</v>
      </c>
      <c r="K6" s="49">
        <f t="shared" si="1"/>
        <v>131190</v>
      </c>
    </row>
    <row r="7" spans="1:11" s="135" customFormat="1" ht="15.6" customHeight="1">
      <c r="A7" s="49">
        <v>20246</v>
      </c>
      <c r="B7" s="49">
        <v>20607</v>
      </c>
      <c r="C7" s="49">
        <f t="shared" si="0"/>
        <v>25163</v>
      </c>
      <c r="D7" s="49">
        <f t="shared" si="0"/>
        <v>35265</v>
      </c>
      <c r="E7" s="49">
        <f t="shared" si="0"/>
        <v>39565</v>
      </c>
      <c r="F7" s="49">
        <f t="shared" si="0"/>
        <v>44241</v>
      </c>
      <c r="G7" s="49">
        <f t="shared" si="0"/>
        <v>46793</v>
      </c>
      <c r="H7" s="49">
        <f t="shared" si="0"/>
        <v>48424</v>
      </c>
      <c r="I7" s="49">
        <f t="shared" si="0"/>
        <v>50592</v>
      </c>
      <c r="J7" s="49">
        <f t="shared" si="1"/>
        <v>64852</v>
      </c>
      <c r="K7" s="49">
        <f t="shared" si="1"/>
        <v>65928</v>
      </c>
    </row>
    <row r="8" spans="1:11" s="135" customFormat="1" ht="15.6" customHeight="1">
      <c r="A8" s="49">
        <v>22161</v>
      </c>
      <c r="B8" s="49">
        <v>21907</v>
      </c>
      <c r="C8" s="49">
        <f t="shared" si="0"/>
        <v>25752</v>
      </c>
      <c r="D8" s="49">
        <f t="shared" si="0"/>
        <v>33153</v>
      </c>
      <c r="E8" s="49">
        <f t="shared" si="0"/>
        <v>37616</v>
      </c>
      <c r="F8" s="49">
        <f t="shared" si="0"/>
        <v>42467</v>
      </c>
      <c r="G8" s="49">
        <f t="shared" si="0"/>
        <v>44677</v>
      </c>
      <c r="H8" s="49">
        <f t="shared" si="0"/>
        <v>47280</v>
      </c>
      <c r="I8" s="49">
        <f t="shared" si="0"/>
        <v>50125</v>
      </c>
      <c r="J8" s="49">
        <f t="shared" si="1"/>
        <v>64081</v>
      </c>
      <c r="K8" s="49">
        <f t="shared" si="1"/>
        <v>65262</v>
      </c>
    </row>
    <row r="9" spans="1:11" s="135" customFormat="1" ht="15.6" customHeight="1">
      <c r="A9" s="619">
        <f>((A6-'26'!L6)/'26'!L6)*100</f>
        <v>-1.7196227027277573</v>
      </c>
      <c r="B9" s="619">
        <f>((B6-A6)/A6)*100</f>
        <v>0.2523168344848728</v>
      </c>
      <c r="C9" s="619">
        <f>((C6-B6)/B6)*100</f>
        <v>19.76054946605824</v>
      </c>
      <c r="D9" s="619">
        <f t="shared" ref="D9:I9" si="2">((D6-C6)/C6)*100</f>
        <v>34.376902680938819</v>
      </c>
      <c r="E9" s="619">
        <f t="shared" si="2"/>
        <v>12.808032973778829</v>
      </c>
      <c r="F9" s="619">
        <f t="shared" si="2"/>
        <v>12.343711535222399</v>
      </c>
      <c r="G9" s="619">
        <f t="shared" si="2"/>
        <v>5.491996124925036</v>
      </c>
      <c r="H9" s="619">
        <f t="shared" si="2"/>
        <v>4.6288400568492403</v>
      </c>
      <c r="I9" s="619">
        <f t="shared" si="2"/>
        <v>5.2380255788681769</v>
      </c>
      <c r="J9" s="619">
        <f>((J6-I6)/I6)*100</f>
        <v>28.015131507094139</v>
      </c>
      <c r="K9" s="619">
        <f>((K6-J6)/J6)*100</f>
        <v>1.7505215887321321</v>
      </c>
    </row>
    <row r="10" spans="1:11" s="135" customFormat="1" ht="15.6" customHeight="1">
      <c r="A10" s="619"/>
      <c r="B10" s="619"/>
      <c r="C10" s="619"/>
      <c r="D10" s="619"/>
      <c r="E10" s="619"/>
      <c r="F10" s="619"/>
      <c r="G10" s="619"/>
      <c r="H10" s="619"/>
      <c r="I10" s="619"/>
      <c r="J10" s="619"/>
      <c r="K10" s="619"/>
    </row>
    <row r="11" spans="1:11" s="135" customFormat="1" ht="15.6" customHeight="1">
      <c r="A11" s="620"/>
      <c r="B11" s="620"/>
      <c r="C11" s="620"/>
      <c r="D11" s="620"/>
      <c r="E11" s="620"/>
      <c r="F11" s="620"/>
      <c r="G11" s="620"/>
      <c r="H11" s="620"/>
      <c r="I11" s="620"/>
      <c r="J11" s="620"/>
      <c r="K11" s="620"/>
    </row>
    <row r="12" spans="1:11" s="135" customFormat="1" ht="15.6" customHeight="1">
      <c r="A12" s="234">
        <v>3739</v>
      </c>
      <c r="B12" s="234">
        <v>4698</v>
      </c>
      <c r="C12" s="234">
        <v>4299</v>
      </c>
      <c r="D12" s="234">
        <v>4457</v>
      </c>
      <c r="E12" s="234">
        <v>4371</v>
      </c>
      <c r="F12" s="234">
        <v>5178</v>
      </c>
      <c r="G12" s="234">
        <v>6500</v>
      </c>
      <c r="H12" s="234">
        <v>7338</v>
      </c>
      <c r="I12" s="234">
        <v>7813</v>
      </c>
      <c r="J12" s="234">
        <v>8921</v>
      </c>
      <c r="K12" s="234">
        <v>9880</v>
      </c>
    </row>
    <row r="13" spans="1:11" s="135" customFormat="1" ht="15.6" customHeight="1">
      <c r="A13" s="235">
        <v>15758</v>
      </c>
      <c r="B13" s="235">
        <v>16108</v>
      </c>
      <c r="C13" s="235">
        <v>15038</v>
      </c>
      <c r="D13" s="235">
        <v>14160</v>
      </c>
      <c r="E13" s="235">
        <v>13335</v>
      </c>
      <c r="F13" s="235">
        <v>14349</v>
      </c>
      <c r="G13" s="235">
        <v>16533</v>
      </c>
      <c r="H13" s="235">
        <v>17401</v>
      </c>
      <c r="I13" s="235">
        <v>17662</v>
      </c>
      <c r="J13" s="235">
        <v>19103</v>
      </c>
      <c r="K13" s="235">
        <v>20064</v>
      </c>
    </row>
    <row r="14" spans="1:11" s="135" customFormat="1" ht="15.6" customHeight="1">
      <c r="A14" s="235">
        <v>7512</v>
      </c>
      <c r="B14" s="235">
        <v>7726</v>
      </c>
      <c r="C14" s="235">
        <v>7335</v>
      </c>
      <c r="D14" s="235">
        <v>6950</v>
      </c>
      <c r="E14" s="235">
        <v>6547</v>
      </c>
      <c r="F14" s="235">
        <v>7160</v>
      </c>
      <c r="G14" s="235">
        <v>8233</v>
      </c>
      <c r="H14" s="235">
        <v>8661</v>
      </c>
      <c r="I14" s="235">
        <v>8741</v>
      </c>
      <c r="J14" s="235">
        <v>9563</v>
      </c>
      <c r="K14" s="235">
        <v>10175</v>
      </c>
    </row>
    <row r="15" spans="1:11" s="135" customFormat="1" ht="15.6" customHeight="1">
      <c r="A15" s="236">
        <v>8246</v>
      </c>
      <c r="B15" s="236">
        <v>8382</v>
      </c>
      <c r="C15" s="236">
        <v>7703</v>
      </c>
      <c r="D15" s="236">
        <v>7210</v>
      </c>
      <c r="E15" s="236">
        <v>6788</v>
      </c>
      <c r="F15" s="236">
        <v>7189</v>
      </c>
      <c r="G15" s="236">
        <v>8300</v>
      </c>
      <c r="H15" s="236">
        <v>8740</v>
      </c>
      <c r="I15" s="236">
        <v>8921</v>
      </c>
      <c r="J15" s="236">
        <v>9540</v>
      </c>
      <c r="K15" s="236">
        <v>9889</v>
      </c>
    </row>
    <row r="16" spans="1:11" s="135" customFormat="1" ht="15.6" customHeight="1">
      <c r="A16" s="234" t="s">
        <v>198</v>
      </c>
      <c r="B16" s="234" t="s">
        <v>198</v>
      </c>
      <c r="C16" s="234">
        <v>2078</v>
      </c>
      <c r="D16" s="234">
        <v>8732</v>
      </c>
      <c r="E16" s="234">
        <v>10688</v>
      </c>
      <c r="F16" s="234">
        <v>12985</v>
      </c>
      <c r="G16" s="234">
        <v>13147</v>
      </c>
      <c r="H16" s="234">
        <v>13296</v>
      </c>
      <c r="I16" s="234">
        <v>13841</v>
      </c>
      <c r="J16" s="234">
        <v>14479</v>
      </c>
      <c r="K16" s="234">
        <v>14030</v>
      </c>
    </row>
    <row r="17" spans="1:11" s="135" customFormat="1" ht="15.6" customHeight="1">
      <c r="A17" s="235" t="s">
        <v>198</v>
      </c>
      <c r="B17" s="235" t="s">
        <v>198</v>
      </c>
      <c r="C17" s="235">
        <v>6794</v>
      </c>
      <c r="D17" s="235">
        <v>22774</v>
      </c>
      <c r="E17" s="235">
        <v>30222</v>
      </c>
      <c r="F17" s="235">
        <v>34664</v>
      </c>
      <c r="G17" s="235">
        <v>34436</v>
      </c>
      <c r="H17" s="235">
        <v>33271</v>
      </c>
      <c r="I17" s="235">
        <v>33153</v>
      </c>
      <c r="J17" s="235">
        <v>33720</v>
      </c>
      <c r="K17" s="235">
        <v>32219</v>
      </c>
    </row>
    <row r="18" spans="1:11" s="135" customFormat="1" ht="15.6" customHeight="1">
      <c r="A18" s="235" t="s">
        <v>198</v>
      </c>
      <c r="B18" s="235" t="s">
        <v>198</v>
      </c>
      <c r="C18" s="235">
        <v>3435</v>
      </c>
      <c r="D18" s="235">
        <v>11955</v>
      </c>
      <c r="E18" s="235">
        <v>15439</v>
      </c>
      <c r="F18" s="235">
        <v>17421</v>
      </c>
      <c r="G18" s="235">
        <v>17211</v>
      </c>
      <c r="H18" s="235">
        <v>16413</v>
      </c>
      <c r="I18" s="235">
        <v>15958</v>
      </c>
      <c r="J18" s="235">
        <v>16243</v>
      </c>
      <c r="K18" s="235">
        <v>15477</v>
      </c>
    </row>
    <row r="19" spans="1:11" s="135" customFormat="1" ht="15.6" customHeight="1">
      <c r="A19" s="236" t="s">
        <v>198</v>
      </c>
      <c r="B19" s="236" t="s">
        <v>198</v>
      </c>
      <c r="C19" s="236">
        <v>3359</v>
      </c>
      <c r="D19" s="236">
        <v>10819</v>
      </c>
      <c r="E19" s="236">
        <v>14783</v>
      </c>
      <c r="F19" s="236">
        <v>17243</v>
      </c>
      <c r="G19" s="236">
        <v>17225</v>
      </c>
      <c r="H19" s="236">
        <v>16858</v>
      </c>
      <c r="I19" s="236">
        <v>17195</v>
      </c>
      <c r="J19" s="236">
        <v>17477</v>
      </c>
      <c r="K19" s="236">
        <v>16742</v>
      </c>
    </row>
    <row r="20" spans="1:11" s="135" customFormat="1" ht="15.6" customHeight="1">
      <c r="A20" s="235">
        <v>1233</v>
      </c>
      <c r="B20" s="235">
        <v>1786</v>
      </c>
      <c r="C20" s="235">
        <v>2225</v>
      </c>
      <c r="D20" s="235">
        <v>2681</v>
      </c>
      <c r="E20" s="235">
        <v>3064</v>
      </c>
      <c r="F20" s="235">
        <v>3713</v>
      </c>
      <c r="G20" s="235">
        <v>4518</v>
      </c>
      <c r="H20" s="235">
        <v>6597</v>
      </c>
      <c r="I20" s="235">
        <v>8752</v>
      </c>
      <c r="J20" s="235">
        <v>11457</v>
      </c>
      <c r="K20" s="235">
        <v>12811</v>
      </c>
    </row>
    <row r="21" spans="1:11" s="135" customFormat="1" ht="15.6" customHeight="1">
      <c r="A21" s="235">
        <v>5680</v>
      </c>
      <c r="B21" s="235">
        <v>7089</v>
      </c>
      <c r="C21" s="235">
        <v>8547</v>
      </c>
      <c r="D21" s="235">
        <v>9504</v>
      </c>
      <c r="E21" s="235">
        <v>10290</v>
      </c>
      <c r="F21" s="235">
        <v>11834</v>
      </c>
      <c r="G21" s="235">
        <v>13142</v>
      </c>
      <c r="H21" s="235">
        <v>17833</v>
      </c>
      <c r="I21" s="235">
        <v>21790</v>
      </c>
      <c r="J21" s="235">
        <v>27434</v>
      </c>
      <c r="K21" s="235">
        <v>30750</v>
      </c>
    </row>
    <row r="22" spans="1:11" s="135" customFormat="1" ht="15.6" customHeight="1">
      <c r="A22" s="235">
        <v>2782</v>
      </c>
      <c r="B22" s="235">
        <v>3497</v>
      </c>
      <c r="C22" s="235">
        <v>4252</v>
      </c>
      <c r="D22" s="235">
        <v>4795</v>
      </c>
      <c r="E22" s="235">
        <v>5120</v>
      </c>
      <c r="F22" s="235">
        <v>5905</v>
      </c>
      <c r="G22" s="235">
        <v>6635</v>
      </c>
      <c r="H22" s="235">
        <v>8953</v>
      </c>
      <c r="I22" s="235">
        <v>11011</v>
      </c>
      <c r="J22" s="235">
        <v>13713</v>
      </c>
      <c r="K22" s="235">
        <v>15303</v>
      </c>
    </row>
    <row r="23" spans="1:11" s="135" customFormat="1" ht="15.6" customHeight="1">
      <c r="A23" s="235">
        <v>2898</v>
      </c>
      <c r="B23" s="235">
        <v>3592</v>
      </c>
      <c r="C23" s="235">
        <v>4295</v>
      </c>
      <c r="D23" s="235">
        <v>4709</v>
      </c>
      <c r="E23" s="235">
        <v>5170</v>
      </c>
      <c r="F23" s="235">
        <v>5929</v>
      </c>
      <c r="G23" s="235">
        <v>6507</v>
      </c>
      <c r="H23" s="235">
        <v>8880</v>
      </c>
      <c r="I23" s="235">
        <v>10779</v>
      </c>
      <c r="J23" s="235">
        <v>13721</v>
      </c>
      <c r="K23" s="235">
        <v>15447</v>
      </c>
    </row>
    <row r="24" spans="1:11" s="135" customFormat="1" ht="15.6" customHeight="1">
      <c r="A24" s="234">
        <v>898</v>
      </c>
      <c r="B24" s="234">
        <v>908</v>
      </c>
      <c r="C24" s="234">
        <v>930</v>
      </c>
      <c r="D24" s="234">
        <v>1002</v>
      </c>
      <c r="E24" s="234">
        <v>971</v>
      </c>
      <c r="F24" s="234">
        <v>996</v>
      </c>
      <c r="G24" s="234">
        <v>1024</v>
      </c>
      <c r="H24" s="234">
        <v>1070</v>
      </c>
      <c r="I24" s="234">
        <v>1093</v>
      </c>
      <c r="J24" s="234">
        <v>1088</v>
      </c>
      <c r="K24" s="234">
        <v>1161</v>
      </c>
    </row>
    <row r="25" spans="1:11" s="135" customFormat="1" ht="15.6" customHeight="1">
      <c r="A25" s="235">
        <v>4400</v>
      </c>
      <c r="B25" s="235">
        <v>4293</v>
      </c>
      <c r="C25" s="235">
        <v>4193</v>
      </c>
      <c r="D25" s="235">
        <v>4307</v>
      </c>
      <c r="E25" s="235">
        <v>4357</v>
      </c>
      <c r="F25" s="235">
        <v>4425</v>
      </c>
      <c r="G25" s="235">
        <v>4356</v>
      </c>
      <c r="H25" s="235">
        <v>4239</v>
      </c>
      <c r="I25" s="235">
        <v>4190</v>
      </c>
      <c r="J25" s="235">
        <v>3907</v>
      </c>
      <c r="K25" s="235">
        <v>3796</v>
      </c>
    </row>
    <row r="26" spans="1:11" s="135" customFormat="1" ht="15.6" customHeight="1">
      <c r="A26" s="235">
        <v>2092</v>
      </c>
      <c r="B26" s="235">
        <v>2060</v>
      </c>
      <c r="C26" s="235">
        <v>2068</v>
      </c>
      <c r="D26" s="235">
        <v>2158</v>
      </c>
      <c r="E26" s="235">
        <v>2220</v>
      </c>
      <c r="F26" s="235">
        <v>2172</v>
      </c>
      <c r="G26" s="235">
        <v>2092</v>
      </c>
      <c r="H26" s="235">
        <v>2062</v>
      </c>
      <c r="I26" s="235">
        <v>2019</v>
      </c>
      <c r="J26" s="235">
        <v>1880</v>
      </c>
      <c r="K26" s="235">
        <v>1824</v>
      </c>
    </row>
    <row r="27" spans="1:11" s="135" customFormat="1" ht="15.6" customHeight="1">
      <c r="A27" s="236">
        <v>2308</v>
      </c>
      <c r="B27" s="236">
        <v>2233</v>
      </c>
      <c r="C27" s="236">
        <v>2125</v>
      </c>
      <c r="D27" s="236">
        <v>2149</v>
      </c>
      <c r="E27" s="236">
        <v>2137</v>
      </c>
      <c r="F27" s="236">
        <v>2253</v>
      </c>
      <c r="G27" s="236">
        <v>2264</v>
      </c>
      <c r="H27" s="236">
        <v>2177</v>
      </c>
      <c r="I27" s="236">
        <v>2171</v>
      </c>
      <c r="J27" s="236">
        <v>2027</v>
      </c>
      <c r="K27" s="236">
        <v>1972</v>
      </c>
    </row>
    <row r="28" spans="1:11" s="135" customFormat="1" ht="15.6" customHeight="1">
      <c r="A28" s="235">
        <v>454</v>
      </c>
      <c r="B28" s="235">
        <v>473</v>
      </c>
      <c r="C28" s="235">
        <v>453</v>
      </c>
      <c r="D28" s="235">
        <v>473</v>
      </c>
      <c r="E28" s="235">
        <v>509</v>
      </c>
      <c r="F28" s="235">
        <v>515</v>
      </c>
      <c r="G28" s="235">
        <v>486</v>
      </c>
      <c r="H28" s="235">
        <v>473</v>
      </c>
      <c r="I28" s="235">
        <v>424</v>
      </c>
      <c r="J28" s="235">
        <v>393</v>
      </c>
      <c r="K28" s="235">
        <v>403</v>
      </c>
    </row>
    <row r="29" spans="1:11" s="135" customFormat="1" ht="15.6" customHeight="1">
      <c r="A29" s="235">
        <v>2468</v>
      </c>
      <c r="B29" s="235">
        <v>2386</v>
      </c>
      <c r="C29" s="235">
        <v>2139</v>
      </c>
      <c r="D29" s="235">
        <v>2035</v>
      </c>
      <c r="E29" s="235">
        <v>2059</v>
      </c>
      <c r="F29" s="235">
        <v>2060</v>
      </c>
      <c r="G29" s="235">
        <v>1908</v>
      </c>
      <c r="H29" s="235">
        <v>1769</v>
      </c>
      <c r="I29" s="235">
        <v>1485</v>
      </c>
      <c r="J29" s="235">
        <v>1349</v>
      </c>
      <c r="K29" s="235">
        <v>1238</v>
      </c>
    </row>
    <row r="30" spans="1:11" s="135" customFormat="1" ht="15.6" customHeight="1">
      <c r="A30" s="235">
        <v>1210</v>
      </c>
      <c r="B30" s="235">
        <v>1161</v>
      </c>
      <c r="C30" s="235">
        <v>1039</v>
      </c>
      <c r="D30" s="235">
        <v>1021</v>
      </c>
      <c r="E30" s="235">
        <v>1049</v>
      </c>
      <c r="F30" s="235">
        <v>1068</v>
      </c>
      <c r="G30" s="235">
        <v>978</v>
      </c>
      <c r="H30" s="235">
        <v>889</v>
      </c>
      <c r="I30" s="235">
        <v>742</v>
      </c>
      <c r="J30" s="235">
        <v>668</v>
      </c>
      <c r="K30" s="235">
        <v>607</v>
      </c>
    </row>
    <row r="31" spans="1:11" s="135" customFormat="1" ht="15.6" customHeight="1">
      <c r="A31" s="235">
        <v>1258</v>
      </c>
      <c r="B31" s="235">
        <v>1225</v>
      </c>
      <c r="C31" s="235">
        <v>1100</v>
      </c>
      <c r="D31" s="235">
        <v>1014</v>
      </c>
      <c r="E31" s="235">
        <v>1010</v>
      </c>
      <c r="F31" s="235">
        <v>992</v>
      </c>
      <c r="G31" s="235">
        <v>930</v>
      </c>
      <c r="H31" s="235">
        <v>880</v>
      </c>
      <c r="I31" s="235">
        <v>743</v>
      </c>
      <c r="J31" s="235">
        <v>681</v>
      </c>
      <c r="K31" s="235">
        <v>631</v>
      </c>
    </row>
    <row r="32" spans="1:11" s="135" customFormat="1" ht="15.6" customHeight="1">
      <c r="A32" s="234">
        <v>767</v>
      </c>
      <c r="B32" s="234">
        <v>748</v>
      </c>
      <c r="C32" s="234">
        <v>799</v>
      </c>
      <c r="D32" s="234">
        <v>814</v>
      </c>
      <c r="E32" s="234">
        <v>810</v>
      </c>
      <c r="F32" s="234">
        <v>796</v>
      </c>
      <c r="G32" s="234">
        <v>847</v>
      </c>
      <c r="H32" s="234">
        <v>843</v>
      </c>
      <c r="I32" s="234">
        <v>904</v>
      </c>
      <c r="J32" s="234">
        <v>1150</v>
      </c>
      <c r="K32" s="234">
        <v>1401</v>
      </c>
    </row>
    <row r="33" spans="1:11" s="135" customFormat="1" ht="15.6" customHeight="1">
      <c r="A33" s="235">
        <v>4017</v>
      </c>
      <c r="B33" s="235">
        <v>3882</v>
      </c>
      <c r="C33" s="235">
        <v>3611</v>
      </c>
      <c r="D33" s="235">
        <v>3562</v>
      </c>
      <c r="E33" s="235">
        <v>3541</v>
      </c>
      <c r="F33" s="235">
        <v>3440</v>
      </c>
      <c r="G33" s="235">
        <v>3376</v>
      </c>
      <c r="H33" s="235">
        <v>3221</v>
      </c>
      <c r="I33" s="235">
        <v>3253</v>
      </c>
      <c r="J33" s="235">
        <v>3644</v>
      </c>
      <c r="K33" s="235">
        <v>4310</v>
      </c>
    </row>
    <row r="34" spans="1:11" s="135" customFormat="1" ht="15.6" customHeight="1">
      <c r="A34" s="235">
        <v>1906</v>
      </c>
      <c r="B34" s="235">
        <v>1853</v>
      </c>
      <c r="C34" s="235">
        <v>1739</v>
      </c>
      <c r="D34" s="235">
        <v>1740</v>
      </c>
      <c r="E34" s="235">
        <v>1733</v>
      </c>
      <c r="F34" s="235">
        <v>1698</v>
      </c>
      <c r="G34" s="235">
        <v>1684</v>
      </c>
      <c r="H34" s="235">
        <v>1595</v>
      </c>
      <c r="I34" s="235">
        <v>1597</v>
      </c>
      <c r="J34" s="235">
        <v>1770</v>
      </c>
      <c r="K34" s="235">
        <v>2120</v>
      </c>
    </row>
    <row r="35" spans="1:11" s="135" customFormat="1" ht="15.6" customHeight="1">
      <c r="A35" s="236">
        <v>2111</v>
      </c>
      <c r="B35" s="236">
        <v>2029</v>
      </c>
      <c r="C35" s="236">
        <v>1872</v>
      </c>
      <c r="D35" s="236">
        <v>1822</v>
      </c>
      <c r="E35" s="236">
        <v>1808</v>
      </c>
      <c r="F35" s="236">
        <v>1742</v>
      </c>
      <c r="G35" s="236">
        <v>1692</v>
      </c>
      <c r="H35" s="236">
        <v>1626</v>
      </c>
      <c r="I35" s="236">
        <v>1656</v>
      </c>
      <c r="J35" s="236">
        <v>1874</v>
      </c>
      <c r="K35" s="236">
        <v>2190</v>
      </c>
    </row>
    <row r="36" spans="1:11" s="135" customFormat="1" ht="15.6" customHeight="1">
      <c r="A36" s="235">
        <v>585</v>
      </c>
      <c r="B36" s="235">
        <v>586</v>
      </c>
      <c r="C36" s="235">
        <v>605</v>
      </c>
      <c r="D36" s="235">
        <v>628</v>
      </c>
      <c r="E36" s="235">
        <v>628</v>
      </c>
      <c r="F36" s="235">
        <v>650</v>
      </c>
      <c r="G36" s="235">
        <v>640</v>
      </c>
      <c r="H36" s="235">
        <v>634</v>
      </c>
      <c r="I36" s="235">
        <v>622</v>
      </c>
      <c r="J36" s="235">
        <v>610</v>
      </c>
      <c r="K36" s="235">
        <v>591</v>
      </c>
    </row>
    <row r="37" spans="1:11" s="135" customFormat="1" ht="15.6" customHeight="1">
      <c r="A37" s="235">
        <v>2937</v>
      </c>
      <c r="B37" s="235">
        <v>2841</v>
      </c>
      <c r="C37" s="235">
        <v>2710</v>
      </c>
      <c r="D37" s="235">
        <v>2758</v>
      </c>
      <c r="E37" s="235">
        <v>2781</v>
      </c>
      <c r="F37" s="235">
        <v>2788</v>
      </c>
      <c r="G37" s="235">
        <v>2676</v>
      </c>
      <c r="H37" s="235">
        <v>2456</v>
      </c>
      <c r="I37" s="235">
        <v>2265</v>
      </c>
      <c r="J37" s="235">
        <v>2058</v>
      </c>
      <c r="K37" s="235">
        <v>1873</v>
      </c>
    </row>
    <row r="38" spans="1:11" s="135" customFormat="1" ht="15.6" customHeight="1">
      <c r="A38" s="235">
        <v>1427</v>
      </c>
      <c r="B38" s="235">
        <v>1400</v>
      </c>
      <c r="C38" s="235">
        <v>1327</v>
      </c>
      <c r="D38" s="235">
        <v>1365</v>
      </c>
      <c r="E38" s="235">
        <v>1383</v>
      </c>
      <c r="F38" s="235">
        <v>1367</v>
      </c>
      <c r="G38" s="235">
        <v>1291</v>
      </c>
      <c r="H38" s="235">
        <v>1190</v>
      </c>
      <c r="I38" s="235">
        <v>1084</v>
      </c>
      <c r="J38" s="235">
        <v>981</v>
      </c>
      <c r="K38" s="235">
        <v>882</v>
      </c>
    </row>
    <row r="39" spans="1:11" s="135" customFormat="1" ht="15.6" customHeight="1">
      <c r="A39" s="235">
        <v>1510</v>
      </c>
      <c r="B39" s="235">
        <v>1441</v>
      </c>
      <c r="C39" s="235">
        <v>1383</v>
      </c>
      <c r="D39" s="235">
        <v>1393</v>
      </c>
      <c r="E39" s="235">
        <v>1398</v>
      </c>
      <c r="F39" s="235">
        <v>1421</v>
      </c>
      <c r="G39" s="235">
        <v>1385</v>
      </c>
      <c r="H39" s="235">
        <v>1266</v>
      </c>
      <c r="I39" s="235">
        <v>1181</v>
      </c>
      <c r="J39" s="235">
        <v>1077</v>
      </c>
      <c r="K39" s="235">
        <v>991</v>
      </c>
    </row>
    <row r="40" spans="1:11" s="135" customFormat="1" ht="15.6" customHeight="1">
      <c r="A40" s="234">
        <v>1741</v>
      </c>
      <c r="B40" s="234">
        <v>1704</v>
      </c>
      <c r="C40" s="234">
        <v>1946</v>
      </c>
      <c r="D40" s="234">
        <v>3487</v>
      </c>
      <c r="E40" s="234">
        <v>4061</v>
      </c>
      <c r="F40" s="234">
        <v>5198</v>
      </c>
      <c r="G40" s="234">
        <v>6441</v>
      </c>
      <c r="H40" s="234">
        <v>6491</v>
      </c>
      <c r="I40" s="234">
        <v>7506</v>
      </c>
      <c r="J40" s="234">
        <v>8535</v>
      </c>
      <c r="K40" s="234">
        <v>8887</v>
      </c>
    </row>
    <row r="41" spans="1:11" s="135" customFormat="1" ht="15.6" customHeight="1">
      <c r="A41" s="235">
        <v>8703</v>
      </c>
      <c r="B41" s="235">
        <v>7648</v>
      </c>
      <c r="C41" s="235">
        <v>7883</v>
      </c>
      <c r="D41" s="235">
        <v>9318</v>
      </c>
      <c r="E41" s="235">
        <v>10596</v>
      </c>
      <c r="F41" s="235">
        <v>13148</v>
      </c>
      <c r="G41" s="235">
        <v>15043</v>
      </c>
      <c r="H41" s="235">
        <v>15514</v>
      </c>
      <c r="I41" s="235">
        <v>16919</v>
      </c>
      <c r="J41" s="235">
        <v>18174</v>
      </c>
      <c r="K41" s="235">
        <v>18743</v>
      </c>
    </row>
    <row r="42" spans="1:11" s="135" customFormat="1" ht="15.6" customHeight="1">
      <c r="A42" s="235">
        <v>4208</v>
      </c>
      <c r="B42" s="235">
        <v>3758</v>
      </c>
      <c r="C42" s="235">
        <v>3968</v>
      </c>
      <c r="D42" s="235">
        <v>5281</v>
      </c>
      <c r="E42" s="235">
        <v>6074</v>
      </c>
      <c r="F42" s="235">
        <v>7450</v>
      </c>
      <c r="G42" s="235">
        <v>8669</v>
      </c>
      <c r="H42" s="235">
        <v>8661</v>
      </c>
      <c r="I42" s="235">
        <v>9440</v>
      </c>
      <c r="J42" s="235">
        <v>10087</v>
      </c>
      <c r="K42" s="235">
        <v>10302</v>
      </c>
    </row>
    <row r="43" spans="1:11" s="135" customFormat="1" ht="15.6" customHeight="1">
      <c r="A43" s="236">
        <v>4495</v>
      </c>
      <c r="B43" s="236">
        <v>3890</v>
      </c>
      <c r="C43" s="236">
        <v>3915</v>
      </c>
      <c r="D43" s="236">
        <v>4037</v>
      </c>
      <c r="E43" s="236">
        <v>4522</v>
      </c>
      <c r="F43" s="236">
        <v>5698</v>
      </c>
      <c r="G43" s="236">
        <v>6374</v>
      </c>
      <c r="H43" s="236">
        <v>6853</v>
      </c>
      <c r="I43" s="236">
        <v>7479</v>
      </c>
      <c r="J43" s="236">
        <v>8087</v>
      </c>
      <c r="K43" s="236">
        <v>8441</v>
      </c>
    </row>
    <row r="44" spans="1:11" s="135" customFormat="1" ht="15.6" customHeight="1">
      <c r="A44" s="234">
        <v>1422</v>
      </c>
      <c r="B44" s="234">
        <v>1438</v>
      </c>
      <c r="C44" s="234">
        <v>1519</v>
      </c>
      <c r="D44" s="234">
        <v>1620</v>
      </c>
      <c r="E44" s="234">
        <v>1675</v>
      </c>
      <c r="F44" s="234">
        <v>1910</v>
      </c>
      <c r="G44" s="234">
        <v>2344</v>
      </c>
      <c r="H44" s="234">
        <v>2371</v>
      </c>
      <c r="I44" s="234">
        <v>2408</v>
      </c>
      <c r="J44" s="234">
        <v>2428</v>
      </c>
      <c r="K44" s="234">
        <v>2413</v>
      </c>
    </row>
    <row r="45" spans="1:11" s="135" customFormat="1" ht="15.6" customHeight="1">
      <c r="A45" s="235">
        <v>6980</v>
      </c>
      <c r="B45" s="235">
        <v>6850</v>
      </c>
      <c r="C45" s="235">
        <v>6820</v>
      </c>
      <c r="D45" s="235">
        <v>6990</v>
      </c>
      <c r="E45" s="235">
        <v>7001</v>
      </c>
      <c r="F45" s="235">
        <v>7457</v>
      </c>
      <c r="G45" s="235">
        <v>8315</v>
      </c>
      <c r="H45" s="235">
        <v>8115</v>
      </c>
      <c r="I45" s="235">
        <v>7702</v>
      </c>
      <c r="J45" s="235">
        <v>7292</v>
      </c>
      <c r="K45" s="235">
        <v>6760</v>
      </c>
    </row>
    <row r="46" spans="1:11" s="135" customFormat="1" ht="15.6" customHeight="1">
      <c r="A46" s="235">
        <v>3371</v>
      </c>
      <c r="B46" s="235">
        <v>3305</v>
      </c>
      <c r="C46" s="235">
        <v>3304</v>
      </c>
      <c r="D46" s="235">
        <v>3400</v>
      </c>
      <c r="E46" s="235">
        <v>3460</v>
      </c>
      <c r="F46" s="235">
        <v>3715</v>
      </c>
      <c r="G46" s="235">
        <v>4243</v>
      </c>
      <c r="H46" s="235">
        <v>4092</v>
      </c>
      <c r="I46" s="235">
        <v>3871</v>
      </c>
      <c r="J46" s="235">
        <v>3650</v>
      </c>
      <c r="K46" s="235">
        <v>3397</v>
      </c>
    </row>
    <row r="47" spans="1:11" s="135" customFormat="1" ht="15.6" customHeight="1">
      <c r="A47" s="236">
        <v>3609</v>
      </c>
      <c r="B47" s="236">
        <v>3545</v>
      </c>
      <c r="C47" s="236">
        <v>3516</v>
      </c>
      <c r="D47" s="236">
        <v>3590</v>
      </c>
      <c r="E47" s="236">
        <v>3541</v>
      </c>
      <c r="F47" s="236">
        <v>3742</v>
      </c>
      <c r="G47" s="236">
        <v>4072</v>
      </c>
      <c r="H47" s="236">
        <v>4023</v>
      </c>
      <c r="I47" s="236">
        <v>3831</v>
      </c>
      <c r="J47" s="236">
        <v>3642</v>
      </c>
      <c r="K47" s="236">
        <v>3363</v>
      </c>
    </row>
    <row r="48" spans="1:11" s="135" customFormat="1" ht="15.6" customHeight="1">
      <c r="A48" s="235">
        <v>2053</v>
      </c>
      <c r="B48" s="235">
        <v>2092</v>
      </c>
      <c r="C48" s="235">
        <v>2229</v>
      </c>
      <c r="D48" s="235">
        <v>2437</v>
      </c>
      <c r="E48" s="235">
        <v>2551</v>
      </c>
      <c r="F48" s="235">
        <v>2934</v>
      </c>
      <c r="G48" s="235">
        <v>3445</v>
      </c>
      <c r="H48" s="235">
        <v>3648</v>
      </c>
      <c r="I48" s="235">
        <v>3740</v>
      </c>
      <c r="J48" s="235">
        <v>3833</v>
      </c>
      <c r="K48" s="235">
        <v>3885</v>
      </c>
    </row>
    <row r="49" spans="1:11" s="135" customFormat="1" ht="15.6" customHeight="1">
      <c r="A49" s="235">
        <v>10397</v>
      </c>
      <c r="B49" s="235">
        <v>10001</v>
      </c>
      <c r="C49" s="235">
        <v>10134</v>
      </c>
      <c r="D49" s="235">
        <v>10489</v>
      </c>
      <c r="E49" s="235">
        <v>10867</v>
      </c>
      <c r="F49" s="235">
        <v>11690</v>
      </c>
      <c r="G49" s="235">
        <v>12877</v>
      </c>
      <c r="H49" s="235">
        <v>13079</v>
      </c>
      <c r="I49" s="235">
        <v>12720</v>
      </c>
      <c r="J49" s="235">
        <v>12252</v>
      </c>
      <c r="K49" s="235">
        <v>11437</v>
      </c>
    </row>
    <row r="50" spans="1:11" s="135" customFormat="1" ht="15.6" customHeight="1">
      <c r="A50" s="235">
        <v>4981</v>
      </c>
      <c r="B50" s="235">
        <v>4878</v>
      </c>
      <c r="C50" s="235">
        <v>5006</v>
      </c>
      <c r="D50" s="235">
        <v>5238</v>
      </c>
      <c r="E50" s="235">
        <v>5453</v>
      </c>
      <c r="F50" s="235">
        <v>5978</v>
      </c>
      <c r="G50" s="235">
        <v>6585</v>
      </c>
      <c r="H50" s="235">
        <v>6667</v>
      </c>
      <c r="I50" s="235">
        <v>6464</v>
      </c>
      <c r="J50" s="235">
        <v>6297</v>
      </c>
      <c r="K50" s="235">
        <v>5841</v>
      </c>
    </row>
    <row r="51" spans="1:11" s="135" customFormat="1" ht="15.6" customHeight="1">
      <c r="A51" s="236">
        <v>5416</v>
      </c>
      <c r="B51" s="236">
        <v>5123</v>
      </c>
      <c r="C51" s="236">
        <v>5128</v>
      </c>
      <c r="D51" s="236">
        <v>5251</v>
      </c>
      <c r="E51" s="236">
        <v>5414</v>
      </c>
      <c r="F51" s="236">
        <v>5712</v>
      </c>
      <c r="G51" s="236">
        <v>6292</v>
      </c>
      <c r="H51" s="236">
        <v>6412</v>
      </c>
      <c r="I51" s="236">
        <v>6256</v>
      </c>
      <c r="J51" s="236">
        <v>5955</v>
      </c>
      <c r="K51" s="236">
        <v>5596</v>
      </c>
    </row>
    <row r="52" spans="1:11" s="135" customFormat="1" ht="16.5" customHeight="1">
      <c r="A52" s="9" t="s">
        <v>716</v>
      </c>
      <c r="B52" s="310"/>
      <c r="C52" s="310"/>
      <c r="D52" s="310"/>
      <c r="E52" s="310"/>
      <c r="F52" s="310"/>
      <c r="G52" s="310"/>
      <c r="H52" s="310"/>
      <c r="I52" s="310"/>
      <c r="K52" s="310" t="s">
        <v>75</v>
      </c>
    </row>
    <row r="53" spans="1:11" s="135" customFormat="1" ht="16.5" customHeight="1">
      <c r="A53" s="8"/>
      <c r="B53" s="8"/>
      <c r="C53" s="8"/>
      <c r="D53" s="8"/>
      <c r="E53" s="8"/>
      <c r="F53" s="8"/>
      <c r="G53" s="8"/>
    </row>
    <row r="54" spans="1:11" ht="16.5" customHeight="1"/>
  </sheetData>
  <mergeCells count="12">
    <mergeCell ref="K9:K11"/>
    <mergeCell ref="A1:J1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L30"/>
  <sheetViews>
    <sheetView workbookViewId="0">
      <selection activeCell="I42" sqref="I42"/>
    </sheetView>
  </sheetViews>
  <sheetFormatPr defaultRowHeight="13.5"/>
  <cols>
    <col min="1" max="1" width="9.375" style="135" customWidth="1"/>
    <col min="2" max="10" width="8.625" style="135" customWidth="1"/>
    <col min="11" max="16384" width="9" style="135"/>
  </cols>
  <sheetData>
    <row r="1" spans="1:12" ht="24">
      <c r="A1" s="627" t="s">
        <v>664</v>
      </c>
      <c r="B1" s="627"/>
      <c r="C1" s="627"/>
      <c r="D1" s="627"/>
      <c r="E1" s="627"/>
      <c r="F1" s="627"/>
      <c r="G1" s="627"/>
      <c r="H1" s="627"/>
      <c r="I1" s="627"/>
      <c r="J1" s="627"/>
    </row>
    <row r="2" spans="1:12" ht="16.5" customHeight="1"/>
    <row r="3" spans="1:12" ht="27" customHeight="1">
      <c r="A3" s="613" t="s">
        <v>718</v>
      </c>
      <c r="B3" s="628" t="s">
        <v>244</v>
      </c>
      <c r="C3" s="628">
        <v>50</v>
      </c>
      <c r="D3" s="628" t="s">
        <v>245</v>
      </c>
      <c r="E3" s="628">
        <v>17</v>
      </c>
      <c r="F3" s="628">
        <v>22</v>
      </c>
      <c r="G3" s="631" t="s">
        <v>577</v>
      </c>
      <c r="H3" s="631"/>
      <c r="I3" s="631"/>
      <c r="J3" s="632"/>
    </row>
    <row r="4" spans="1:12" ht="27" customHeight="1">
      <c r="A4" s="615"/>
      <c r="B4" s="629"/>
      <c r="C4" s="629"/>
      <c r="D4" s="629"/>
      <c r="E4" s="629"/>
      <c r="F4" s="629"/>
      <c r="G4" s="48" t="s">
        <v>76</v>
      </c>
      <c r="H4" s="309" t="s">
        <v>39</v>
      </c>
      <c r="I4" s="309" t="s">
        <v>40</v>
      </c>
      <c r="J4" s="85" t="s">
        <v>268</v>
      </c>
    </row>
    <row r="5" spans="1:12" ht="27.75" customHeight="1">
      <c r="A5" s="47" t="s">
        <v>76</v>
      </c>
      <c r="B5" s="76">
        <f t="shared" ref="B5:I5" si="0">SUM(B6:B25)</f>
        <v>44969</v>
      </c>
      <c r="C5" s="77">
        <f t="shared" si="0"/>
        <v>50915</v>
      </c>
      <c r="D5" s="77">
        <f t="shared" si="0"/>
        <v>91470</v>
      </c>
      <c r="E5" s="78">
        <f t="shared" si="0"/>
        <v>100717</v>
      </c>
      <c r="F5" s="79">
        <f t="shared" si="0"/>
        <v>128933</v>
      </c>
      <c r="G5" s="83">
        <f t="shared" si="0"/>
        <v>131190</v>
      </c>
      <c r="H5" s="79">
        <f t="shared" si="0"/>
        <v>65928</v>
      </c>
      <c r="I5" s="79">
        <f t="shared" si="0"/>
        <v>65262</v>
      </c>
      <c r="J5" s="80">
        <f>$G5/$G$5*100</f>
        <v>100</v>
      </c>
      <c r="L5" s="214"/>
    </row>
    <row r="6" spans="1:12" ht="27.75" customHeight="1">
      <c r="A6" s="136" t="s">
        <v>246</v>
      </c>
      <c r="B6" s="215">
        <v>4556</v>
      </c>
      <c r="C6" s="216">
        <v>4794</v>
      </c>
      <c r="D6" s="217">
        <v>5007</v>
      </c>
      <c r="E6" s="218">
        <v>5306</v>
      </c>
      <c r="F6" s="218">
        <v>6449</v>
      </c>
      <c r="G6" s="84">
        <f>SUM(H6:I6)</f>
        <v>6012</v>
      </c>
      <c r="H6" s="218">
        <v>3079</v>
      </c>
      <c r="I6" s="218">
        <v>2933</v>
      </c>
      <c r="J6" s="219">
        <f t="shared" ref="J6:J29" si="1">$G6/$G$5*100</f>
        <v>4.5826663617653782</v>
      </c>
      <c r="K6" s="220"/>
    </row>
    <row r="7" spans="1:12" ht="27.75" customHeight="1">
      <c r="A7" s="136" t="s">
        <v>247</v>
      </c>
      <c r="B7" s="215">
        <v>5341</v>
      </c>
      <c r="C7" s="216">
        <v>3848</v>
      </c>
      <c r="D7" s="217">
        <v>5146</v>
      </c>
      <c r="E7" s="218">
        <v>4827</v>
      </c>
      <c r="F7" s="218">
        <v>5978</v>
      </c>
      <c r="G7" s="84">
        <f t="shared" ref="G7:G25" si="2">SUM(H7:I7)</f>
        <v>6300</v>
      </c>
      <c r="H7" s="218">
        <v>3264</v>
      </c>
      <c r="I7" s="218">
        <v>3036</v>
      </c>
      <c r="J7" s="219">
        <f t="shared" si="1"/>
        <v>4.8021952892750974</v>
      </c>
      <c r="K7" s="220"/>
    </row>
    <row r="8" spans="1:12" ht="27.75" customHeight="1">
      <c r="A8" s="136" t="s">
        <v>248</v>
      </c>
      <c r="B8" s="215">
        <v>4781</v>
      </c>
      <c r="C8" s="216">
        <v>3493</v>
      </c>
      <c r="D8" s="217">
        <v>5734</v>
      </c>
      <c r="E8" s="218">
        <v>4496</v>
      </c>
      <c r="F8" s="218">
        <v>5700</v>
      </c>
      <c r="G8" s="84">
        <f t="shared" si="2"/>
        <v>6035</v>
      </c>
      <c r="H8" s="218">
        <v>3150</v>
      </c>
      <c r="I8" s="218">
        <v>2885</v>
      </c>
      <c r="J8" s="219">
        <f t="shared" si="1"/>
        <v>4.6001981858373346</v>
      </c>
      <c r="K8" s="220"/>
    </row>
    <row r="9" spans="1:12" ht="27.75" customHeight="1">
      <c r="A9" s="136" t="s">
        <v>249</v>
      </c>
      <c r="B9" s="215">
        <v>4261</v>
      </c>
      <c r="C9" s="216">
        <v>3392</v>
      </c>
      <c r="D9" s="217">
        <v>6367</v>
      </c>
      <c r="E9" s="218">
        <v>5093</v>
      </c>
      <c r="F9" s="218">
        <v>5902</v>
      </c>
      <c r="G9" s="84">
        <f t="shared" si="2"/>
        <v>6031</v>
      </c>
      <c r="H9" s="218">
        <v>3172</v>
      </c>
      <c r="I9" s="218">
        <v>2859</v>
      </c>
      <c r="J9" s="219">
        <f t="shared" si="1"/>
        <v>4.5971491729552563</v>
      </c>
      <c r="K9" s="220"/>
    </row>
    <row r="10" spans="1:12" ht="27.75" customHeight="1">
      <c r="A10" s="136" t="s">
        <v>250</v>
      </c>
      <c r="B10" s="215">
        <v>3929</v>
      </c>
      <c r="C10" s="216">
        <v>4207</v>
      </c>
      <c r="D10" s="217">
        <v>9049</v>
      </c>
      <c r="E10" s="218">
        <v>7887</v>
      </c>
      <c r="F10" s="218">
        <v>8199</v>
      </c>
      <c r="G10" s="84">
        <f t="shared" si="2"/>
        <v>7367</v>
      </c>
      <c r="H10" s="218">
        <v>3798</v>
      </c>
      <c r="I10" s="218">
        <v>3569</v>
      </c>
      <c r="J10" s="219">
        <f t="shared" si="1"/>
        <v>5.6155194755697844</v>
      </c>
      <c r="K10" s="220"/>
    </row>
    <row r="11" spans="1:12" ht="27.75" customHeight="1">
      <c r="A11" s="136" t="s">
        <v>251</v>
      </c>
      <c r="B11" s="215">
        <v>3618</v>
      </c>
      <c r="C11" s="216">
        <v>5237</v>
      </c>
      <c r="D11" s="217">
        <v>8166</v>
      </c>
      <c r="E11" s="218">
        <v>9512</v>
      </c>
      <c r="F11" s="218">
        <v>10268</v>
      </c>
      <c r="G11" s="84">
        <f t="shared" si="2"/>
        <v>8739</v>
      </c>
      <c r="H11" s="218">
        <v>4657</v>
      </c>
      <c r="I11" s="218">
        <v>4082</v>
      </c>
      <c r="J11" s="219">
        <f t="shared" si="1"/>
        <v>6.6613308941230267</v>
      </c>
      <c r="K11" s="220"/>
    </row>
    <row r="12" spans="1:12" ht="27.75" customHeight="1">
      <c r="A12" s="136" t="s">
        <v>252</v>
      </c>
      <c r="B12" s="215">
        <v>2977</v>
      </c>
      <c r="C12" s="216">
        <v>4170</v>
      </c>
      <c r="D12" s="217">
        <v>6771</v>
      </c>
      <c r="E12" s="218">
        <v>9559</v>
      </c>
      <c r="F12" s="218">
        <v>9972</v>
      </c>
      <c r="G12" s="84">
        <f t="shared" si="2"/>
        <v>9354</v>
      </c>
      <c r="H12" s="218">
        <v>4738</v>
      </c>
      <c r="I12" s="218">
        <v>4616</v>
      </c>
      <c r="J12" s="219">
        <f t="shared" si="1"/>
        <v>7.1301166247427394</v>
      </c>
      <c r="K12" s="220"/>
    </row>
    <row r="13" spans="1:12" ht="27.75" customHeight="1">
      <c r="A13" s="136" t="s">
        <v>253</v>
      </c>
      <c r="B13" s="215">
        <v>2642</v>
      </c>
      <c r="C13" s="216">
        <v>3685</v>
      </c>
      <c r="D13" s="217">
        <v>6095</v>
      </c>
      <c r="E13" s="218">
        <v>7416</v>
      </c>
      <c r="F13" s="218">
        <v>10705</v>
      </c>
      <c r="G13" s="84">
        <f t="shared" si="2"/>
        <v>9626</v>
      </c>
      <c r="H13" s="218">
        <v>4923</v>
      </c>
      <c r="I13" s="218">
        <v>4703</v>
      </c>
      <c r="J13" s="219">
        <f t="shared" si="1"/>
        <v>7.3374495007241398</v>
      </c>
      <c r="K13" s="220"/>
    </row>
    <row r="14" spans="1:12" ht="27.75" customHeight="1">
      <c r="A14" s="136" t="s">
        <v>254</v>
      </c>
      <c r="B14" s="215">
        <v>2505</v>
      </c>
      <c r="C14" s="216">
        <v>3530</v>
      </c>
      <c r="D14" s="217">
        <v>7224</v>
      </c>
      <c r="E14" s="218">
        <v>6269</v>
      </c>
      <c r="F14" s="218">
        <v>8758</v>
      </c>
      <c r="G14" s="84">
        <f t="shared" si="2"/>
        <v>10583</v>
      </c>
      <c r="H14" s="218">
        <v>5427</v>
      </c>
      <c r="I14" s="218">
        <v>5156</v>
      </c>
      <c r="J14" s="219">
        <f t="shared" si="1"/>
        <v>8.0669258327616422</v>
      </c>
      <c r="K14" s="220"/>
    </row>
    <row r="15" spans="1:12" ht="27.75" customHeight="1">
      <c r="A15" s="136" t="s">
        <v>255</v>
      </c>
      <c r="B15" s="215">
        <v>2248</v>
      </c>
      <c r="C15" s="216">
        <v>3271</v>
      </c>
      <c r="D15" s="217">
        <v>7778</v>
      </c>
      <c r="E15" s="218">
        <v>5910</v>
      </c>
      <c r="F15" s="218">
        <v>7627</v>
      </c>
      <c r="G15" s="84">
        <f t="shared" si="2"/>
        <v>8702</v>
      </c>
      <c r="H15" s="218">
        <v>4492</v>
      </c>
      <c r="I15" s="218">
        <v>4210</v>
      </c>
      <c r="J15" s="219">
        <f t="shared" si="1"/>
        <v>6.6331275249637933</v>
      </c>
      <c r="K15" s="220"/>
    </row>
    <row r="16" spans="1:12" ht="27.75" customHeight="1">
      <c r="A16" s="136" t="s">
        <v>256</v>
      </c>
      <c r="B16" s="215">
        <v>2112</v>
      </c>
      <c r="C16" s="216">
        <v>2640</v>
      </c>
      <c r="D16" s="217">
        <v>5729</v>
      </c>
      <c r="E16" s="218">
        <v>7113</v>
      </c>
      <c r="F16" s="218">
        <v>7526</v>
      </c>
      <c r="G16" s="84">
        <f t="shared" si="2"/>
        <v>7496</v>
      </c>
      <c r="H16" s="218">
        <v>3859</v>
      </c>
      <c r="I16" s="218">
        <v>3637</v>
      </c>
      <c r="J16" s="219">
        <f t="shared" si="1"/>
        <v>5.7138501410168452</v>
      </c>
      <c r="K16" s="220"/>
    </row>
    <row r="17" spans="1:11" ht="27.75" customHeight="1">
      <c r="A17" s="136" t="s">
        <v>257</v>
      </c>
      <c r="B17" s="215">
        <v>1747</v>
      </c>
      <c r="C17" s="216">
        <v>2296</v>
      </c>
      <c r="D17" s="217">
        <v>4668</v>
      </c>
      <c r="E17" s="218">
        <v>7586</v>
      </c>
      <c r="F17" s="218">
        <v>8876</v>
      </c>
      <c r="G17" s="84">
        <f t="shared" si="2"/>
        <v>7333</v>
      </c>
      <c r="H17" s="218">
        <v>3704</v>
      </c>
      <c r="I17" s="218">
        <v>3629</v>
      </c>
      <c r="J17" s="219">
        <f t="shared" si="1"/>
        <v>5.5896028660721093</v>
      </c>
      <c r="K17" s="220"/>
    </row>
    <row r="18" spans="1:11" ht="27.75" customHeight="1">
      <c r="A18" s="136" t="s">
        <v>258</v>
      </c>
      <c r="B18" s="215">
        <v>1444</v>
      </c>
      <c r="C18" s="216">
        <v>1994</v>
      </c>
      <c r="D18" s="217">
        <v>3963</v>
      </c>
      <c r="E18" s="218">
        <v>5596</v>
      </c>
      <c r="F18" s="218">
        <v>9278</v>
      </c>
      <c r="G18" s="84">
        <f t="shared" si="2"/>
        <v>8575</v>
      </c>
      <c r="H18" s="218">
        <v>4394</v>
      </c>
      <c r="I18" s="218">
        <v>4181</v>
      </c>
      <c r="J18" s="219">
        <f t="shared" si="1"/>
        <v>6.5363213659577717</v>
      </c>
      <c r="K18" s="220"/>
    </row>
    <row r="19" spans="1:11" ht="27.75" customHeight="1">
      <c r="A19" s="136" t="s">
        <v>259</v>
      </c>
      <c r="B19" s="215">
        <v>1284</v>
      </c>
      <c r="C19" s="216">
        <v>1628</v>
      </c>
      <c r="D19" s="217">
        <v>3345</v>
      </c>
      <c r="E19" s="218">
        <v>4367</v>
      </c>
      <c r="F19" s="218">
        <v>6691</v>
      </c>
      <c r="G19" s="84">
        <f t="shared" si="2"/>
        <v>8914</v>
      </c>
      <c r="H19" s="218">
        <v>4491</v>
      </c>
      <c r="I19" s="218">
        <v>4423</v>
      </c>
      <c r="J19" s="219">
        <f t="shared" si="1"/>
        <v>6.794725207714003</v>
      </c>
      <c r="K19" s="220"/>
    </row>
    <row r="20" spans="1:11" ht="27.75" customHeight="1">
      <c r="A20" s="136" t="s">
        <v>260</v>
      </c>
      <c r="B20" s="215">
        <v>716</v>
      </c>
      <c r="C20" s="216">
        <v>1271</v>
      </c>
      <c r="D20" s="217">
        <v>2469</v>
      </c>
      <c r="E20" s="218">
        <v>3527</v>
      </c>
      <c r="F20" s="218">
        <v>5350</v>
      </c>
      <c r="G20" s="84">
        <f t="shared" si="2"/>
        <v>6329</v>
      </c>
      <c r="H20" s="218">
        <v>3113</v>
      </c>
      <c r="I20" s="218">
        <v>3216</v>
      </c>
      <c r="J20" s="219">
        <f t="shared" si="1"/>
        <v>4.8243006326701732</v>
      </c>
      <c r="K20" s="220"/>
    </row>
    <row r="21" spans="1:11" ht="27.75" customHeight="1">
      <c r="A21" s="136" t="s">
        <v>261</v>
      </c>
      <c r="B21" s="215">
        <v>521</v>
      </c>
      <c r="C21" s="216">
        <v>815</v>
      </c>
      <c r="D21" s="217">
        <v>1870</v>
      </c>
      <c r="E21" s="218">
        <v>2805</v>
      </c>
      <c r="F21" s="218">
        <v>4306</v>
      </c>
      <c r="G21" s="84">
        <f t="shared" si="2"/>
        <v>4845</v>
      </c>
      <c r="H21" s="218">
        <v>2199</v>
      </c>
      <c r="I21" s="218">
        <v>2646</v>
      </c>
      <c r="J21" s="219">
        <f t="shared" si="1"/>
        <v>3.6931168534187058</v>
      </c>
      <c r="K21" s="220"/>
    </row>
    <row r="22" spans="1:11" ht="27.75" customHeight="1">
      <c r="A22" s="136" t="s">
        <v>262</v>
      </c>
      <c r="B22" s="215">
        <v>214</v>
      </c>
      <c r="C22" s="216">
        <v>420</v>
      </c>
      <c r="D22" s="217">
        <v>1239</v>
      </c>
      <c r="E22" s="218">
        <v>1840</v>
      </c>
      <c r="F22" s="218">
        <v>3350</v>
      </c>
      <c r="G22" s="84">
        <f t="shared" si="2"/>
        <v>3580</v>
      </c>
      <c r="H22" s="218">
        <v>1453</v>
      </c>
      <c r="I22" s="218">
        <v>2127</v>
      </c>
      <c r="J22" s="219">
        <f t="shared" si="1"/>
        <v>2.728866529461087</v>
      </c>
      <c r="K22" s="220"/>
    </row>
    <row r="23" spans="1:11" ht="27.75" customHeight="1">
      <c r="A23" s="136" t="s">
        <v>263</v>
      </c>
      <c r="B23" s="215">
        <v>60</v>
      </c>
      <c r="C23" s="216">
        <v>180</v>
      </c>
      <c r="D23" s="217">
        <v>608</v>
      </c>
      <c r="E23" s="218">
        <v>1079</v>
      </c>
      <c r="F23" s="218">
        <v>1908</v>
      </c>
      <c r="G23" s="84">
        <f t="shared" si="2"/>
        <v>2514</v>
      </c>
      <c r="H23" s="218">
        <v>820</v>
      </c>
      <c r="I23" s="218">
        <v>1694</v>
      </c>
      <c r="J23" s="219">
        <f t="shared" si="1"/>
        <v>1.9163045963869196</v>
      </c>
      <c r="K23" s="220"/>
    </row>
    <row r="24" spans="1:11" ht="27.75" customHeight="1">
      <c r="A24" s="136" t="s">
        <v>264</v>
      </c>
      <c r="B24" s="215">
        <v>13</v>
      </c>
      <c r="C24" s="216">
        <v>41</v>
      </c>
      <c r="D24" s="217">
        <v>222</v>
      </c>
      <c r="E24" s="218">
        <v>529</v>
      </c>
      <c r="F24" s="218">
        <v>1069</v>
      </c>
      <c r="G24" s="84">
        <f t="shared" si="2"/>
        <v>1349</v>
      </c>
      <c r="H24" s="218">
        <v>285</v>
      </c>
      <c r="I24" s="218">
        <v>1064</v>
      </c>
      <c r="J24" s="219">
        <f t="shared" si="1"/>
        <v>1.0282795944812868</v>
      </c>
      <c r="K24" s="220"/>
    </row>
    <row r="25" spans="1:11" ht="27.75" customHeight="1">
      <c r="A25" s="221" t="s">
        <v>77</v>
      </c>
      <c r="B25" s="222">
        <v>0</v>
      </c>
      <c r="C25" s="223">
        <v>3</v>
      </c>
      <c r="D25" s="224">
        <v>20</v>
      </c>
      <c r="E25" s="225">
        <v>0</v>
      </c>
      <c r="F25" s="223">
        <v>1021</v>
      </c>
      <c r="G25" s="82">
        <f t="shared" si="2"/>
        <v>1506</v>
      </c>
      <c r="H25" s="223">
        <v>910</v>
      </c>
      <c r="I25" s="223">
        <v>596</v>
      </c>
      <c r="J25" s="226">
        <f t="shared" si="1"/>
        <v>1.1479533501029042</v>
      </c>
      <c r="K25" s="220"/>
    </row>
    <row r="26" spans="1:11" ht="27.75" customHeight="1">
      <c r="A26" s="227" t="s">
        <v>265</v>
      </c>
      <c r="B26" s="215">
        <f t="shared" ref="B26:I26" si="3">SUM(B6:B8)</f>
        <v>14678</v>
      </c>
      <c r="C26" s="228">
        <f t="shared" si="3"/>
        <v>12135</v>
      </c>
      <c r="D26" s="228">
        <f t="shared" si="3"/>
        <v>15887</v>
      </c>
      <c r="E26" s="228">
        <f>SUM(E6:E8)</f>
        <v>14629</v>
      </c>
      <c r="F26" s="228">
        <f t="shared" si="3"/>
        <v>18127</v>
      </c>
      <c r="G26" s="76">
        <f t="shared" si="3"/>
        <v>18347</v>
      </c>
      <c r="H26" s="228">
        <f t="shared" si="3"/>
        <v>9493</v>
      </c>
      <c r="I26" s="228">
        <f t="shared" si="3"/>
        <v>8854</v>
      </c>
      <c r="J26" s="219">
        <f t="shared" si="1"/>
        <v>13.985059836877811</v>
      </c>
      <c r="K26" s="220"/>
    </row>
    <row r="27" spans="1:11" ht="27.75" customHeight="1">
      <c r="A27" s="227" t="s">
        <v>266</v>
      </c>
      <c r="B27" s="215">
        <f t="shared" ref="B27:I27" si="4">SUM(B9:B18)</f>
        <v>27483</v>
      </c>
      <c r="C27" s="228">
        <f t="shared" si="4"/>
        <v>34422</v>
      </c>
      <c r="D27" s="228">
        <f t="shared" si="4"/>
        <v>65810</v>
      </c>
      <c r="E27" s="228">
        <f>SUM(E9:E18)</f>
        <v>71941</v>
      </c>
      <c r="F27" s="228">
        <f t="shared" si="4"/>
        <v>87111</v>
      </c>
      <c r="G27" s="81">
        <f t="shared" si="4"/>
        <v>83806</v>
      </c>
      <c r="H27" s="228">
        <f t="shared" si="4"/>
        <v>43164</v>
      </c>
      <c r="I27" s="228">
        <f t="shared" si="4"/>
        <v>40642</v>
      </c>
      <c r="J27" s="219">
        <f t="shared" si="1"/>
        <v>63.881393398887113</v>
      </c>
      <c r="K27" s="220"/>
    </row>
    <row r="28" spans="1:11" ht="27.75" customHeight="1">
      <c r="A28" s="227" t="s">
        <v>267</v>
      </c>
      <c r="B28" s="215">
        <f t="shared" ref="B28:I28" si="5">SUM(B19:B24)</f>
        <v>2808</v>
      </c>
      <c r="C28" s="228">
        <f t="shared" si="5"/>
        <v>4355</v>
      </c>
      <c r="D28" s="228">
        <f t="shared" si="5"/>
        <v>9753</v>
      </c>
      <c r="E28" s="228">
        <f>SUM(E19:E24)</f>
        <v>14147</v>
      </c>
      <c r="F28" s="228">
        <f t="shared" si="5"/>
        <v>22674</v>
      </c>
      <c r="G28" s="81">
        <f t="shared" si="5"/>
        <v>27531</v>
      </c>
      <c r="H28" s="228">
        <f t="shared" si="5"/>
        <v>12361</v>
      </c>
      <c r="I28" s="228">
        <f t="shared" si="5"/>
        <v>15170</v>
      </c>
      <c r="J28" s="219">
        <f t="shared" si="1"/>
        <v>20.985593414132175</v>
      </c>
      <c r="K28" s="220"/>
    </row>
    <row r="29" spans="1:11" ht="27.75" customHeight="1">
      <c r="A29" s="221" t="s">
        <v>77</v>
      </c>
      <c r="B29" s="222">
        <f t="shared" ref="B29:I29" si="6">B25</f>
        <v>0</v>
      </c>
      <c r="C29" s="223">
        <f t="shared" si="6"/>
        <v>3</v>
      </c>
      <c r="D29" s="224">
        <f t="shared" si="6"/>
        <v>20</v>
      </c>
      <c r="E29" s="225">
        <f>E25</f>
        <v>0</v>
      </c>
      <c r="F29" s="223">
        <f t="shared" si="6"/>
        <v>1021</v>
      </c>
      <c r="G29" s="82">
        <f t="shared" si="6"/>
        <v>1506</v>
      </c>
      <c r="H29" s="223">
        <f t="shared" si="6"/>
        <v>910</v>
      </c>
      <c r="I29" s="223">
        <f t="shared" si="6"/>
        <v>596</v>
      </c>
      <c r="J29" s="226">
        <f t="shared" si="1"/>
        <v>1.1479533501029042</v>
      </c>
      <c r="K29" s="220"/>
    </row>
    <row r="30" spans="1:11" ht="16.5" customHeight="1">
      <c r="I30" s="630" t="s">
        <v>75</v>
      </c>
      <c r="J30" s="630"/>
    </row>
  </sheetData>
  <mergeCells count="9">
    <mergeCell ref="A1:J1"/>
    <mergeCell ref="F3:F4"/>
    <mergeCell ref="I30:J30"/>
    <mergeCell ref="A3:A4"/>
    <mergeCell ref="B3:B4"/>
    <mergeCell ref="C3:C4"/>
    <mergeCell ref="D3:D4"/>
    <mergeCell ref="G3:J3"/>
    <mergeCell ref="E3:E4"/>
  </mergeCells>
  <phoneticPr fontId="5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57"/>
  <sheetViews>
    <sheetView workbookViewId="0">
      <selection activeCell="I42" sqref="I42"/>
    </sheetView>
  </sheetViews>
  <sheetFormatPr defaultRowHeight="13.5"/>
  <cols>
    <col min="1" max="1" width="3.625" style="135" customWidth="1"/>
    <col min="2" max="2" width="15.125" style="135" customWidth="1"/>
    <col min="3" max="3" width="6.75" style="135" customWidth="1"/>
    <col min="4" max="4" width="5.25" style="135" customWidth="1"/>
    <col min="5" max="5" width="3.625" style="135" customWidth="1"/>
    <col min="6" max="6" width="15.125" style="135" customWidth="1"/>
    <col min="7" max="7" width="6.75" style="135" customWidth="1"/>
    <col min="8" max="8" width="5.25" style="135" customWidth="1"/>
    <col min="9" max="9" width="3.625" style="135" customWidth="1"/>
    <col min="10" max="10" width="15.125" style="135" customWidth="1"/>
    <col min="11" max="11" width="6.75" style="135" customWidth="1"/>
    <col min="12" max="16384" width="9" style="135"/>
  </cols>
  <sheetData>
    <row r="1" spans="1:11" ht="26.25" customHeight="1">
      <c r="A1" s="627" t="s">
        <v>665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</row>
    <row r="2" spans="1:11" ht="16.5" customHeight="1">
      <c r="A2" s="568" t="s">
        <v>619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1">
      <c r="A3" s="136"/>
      <c r="B3" s="136"/>
      <c r="C3" s="136"/>
      <c r="D3" s="136"/>
      <c r="E3" s="136"/>
      <c r="F3" s="136"/>
      <c r="G3" s="136"/>
      <c r="I3" s="136"/>
      <c r="J3" s="136"/>
      <c r="K3" s="136"/>
    </row>
    <row r="4" spans="1:11">
      <c r="A4" s="136"/>
      <c r="B4" s="136"/>
      <c r="C4" s="136"/>
      <c r="D4" s="136"/>
      <c r="E4" s="136"/>
      <c r="F4" s="136"/>
      <c r="G4" s="136"/>
      <c r="I4" s="136"/>
      <c r="J4" s="136"/>
      <c r="K4" s="136"/>
    </row>
    <row r="5" spans="1:11">
      <c r="A5" s="136"/>
      <c r="B5" s="136"/>
      <c r="C5" s="136"/>
      <c r="D5" s="136"/>
      <c r="E5" s="136"/>
      <c r="F5" s="136"/>
      <c r="G5" s="136"/>
      <c r="H5" s="210"/>
      <c r="I5" s="136"/>
      <c r="J5" s="136"/>
      <c r="K5" s="136"/>
    </row>
    <row r="6" spans="1:11">
      <c r="A6" s="136"/>
      <c r="B6" s="136"/>
      <c r="C6" s="136"/>
      <c r="D6" s="136"/>
      <c r="E6" s="136"/>
      <c r="F6" s="136"/>
      <c r="G6" s="136"/>
      <c r="H6" s="210"/>
      <c r="I6" s="136"/>
      <c r="J6" s="136"/>
      <c r="K6" s="136"/>
    </row>
    <row r="7" spans="1:11">
      <c r="A7" s="136"/>
      <c r="B7" s="136"/>
      <c r="C7" s="136"/>
      <c r="D7" s="136"/>
      <c r="E7" s="136"/>
      <c r="F7" s="136"/>
      <c r="G7" s="136"/>
      <c r="H7" s="210"/>
      <c r="I7" s="136"/>
      <c r="J7" s="136"/>
      <c r="K7" s="136"/>
    </row>
    <row r="8" spans="1:11">
      <c r="A8" s="136"/>
      <c r="B8" s="136"/>
      <c r="C8" s="136"/>
      <c r="D8" s="136"/>
      <c r="E8" s="136"/>
      <c r="F8" s="136"/>
      <c r="G8" s="136"/>
      <c r="H8" s="210"/>
      <c r="I8" s="136"/>
      <c r="J8" s="136"/>
      <c r="K8" s="136"/>
    </row>
    <row r="9" spans="1:11">
      <c r="A9" s="136"/>
      <c r="B9" s="136"/>
      <c r="C9" s="136"/>
      <c r="D9" s="136"/>
      <c r="E9" s="136"/>
      <c r="F9" s="136"/>
      <c r="G9" s="136"/>
      <c r="H9" s="210"/>
      <c r="I9" s="136"/>
      <c r="J9" s="136"/>
      <c r="K9" s="136"/>
    </row>
    <row r="10" spans="1:11">
      <c r="A10" s="136"/>
      <c r="B10" s="136"/>
      <c r="C10" s="136"/>
      <c r="D10" s="136"/>
      <c r="E10" s="136"/>
      <c r="F10" s="136"/>
      <c r="G10" s="136"/>
      <c r="H10" s="210"/>
      <c r="I10" s="136"/>
      <c r="J10" s="136"/>
      <c r="K10" s="136"/>
    </row>
    <row r="11" spans="1:11">
      <c r="A11" s="136"/>
      <c r="B11" s="136"/>
      <c r="C11" s="136"/>
      <c r="D11" s="136"/>
      <c r="E11" s="136"/>
      <c r="F11" s="136"/>
      <c r="G11" s="136"/>
      <c r="H11" s="210"/>
      <c r="I11" s="136"/>
      <c r="J11" s="136"/>
      <c r="K11" s="136"/>
    </row>
    <row r="12" spans="1:11">
      <c r="A12" s="136"/>
      <c r="B12" s="136"/>
      <c r="C12" s="136"/>
      <c r="D12" s="136"/>
      <c r="E12" s="136"/>
      <c r="F12" s="136"/>
      <c r="G12" s="136"/>
      <c r="H12" s="210"/>
      <c r="I12" s="136"/>
      <c r="J12" s="136"/>
      <c r="K12" s="136"/>
    </row>
    <row r="13" spans="1:11">
      <c r="A13" s="136"/>
      <c r="B13" s="136"/>
      <c r="C13" s="136"/>
      <c r="D13" s="136"/>
      <c r="E13" s="136"/>
      <c r="F13" s="136"/>
      <c r="G13" s="136"/>
      <c r="H13" s="210"/>
      <c r="I13" s="136"/>
      <c r="J13" s="136"/>
      <c r="K13" s="136"/>
    </row>
    <row r="14" spans="1:11">
      <c r="A14" s="136"/>
      <c r="B14" s="136"/>
      <c r="C14" s="136"/>
      <c r="D14" s="136"/>
      <c r="E14" s="136"/>
      <c r="F14" s="136"/>
      <c r="G14" s="136"/>
      <c r="H14" s="210"/>
      <c r="I14" s="136"/>
      <c r="J14" s="136"/>
      <c r="K14" s="136"/>
    </row>
    <row r="15" spans="1:11">
      <c r="A15" s="136"/>
      <c r="B15" s="136"/>
      <c r="C15" s="136"/>
      <c r="D15" s="136"/>
      <c r="E15" s="136"/>
      <c r="F15" s="136"/>
      <c r="G15" s="136"/>
      <c r="H15" s="210"/>
      <c r="I15" s="136"/>
      <c r="J15" s="136"/>
      <c r="K15" s="136"/>
    </row>
    <row r="16" spans="1:11">
      <c r="A16" s="136"/>
      <c r="B16" s="136"/>
      <c r="C16" s="136"/>
      <c r="D16" s="136"/>
      <c r="E16" s="136"/>
      <c r="F16" s="136"/>
      <c r="G16" s="136"/>
      <c r="I16" s="136"/>
      <c r="J16" s="136"/>
      <c r="K16" s="136"/>
    </row>
    <row r="17" spans="1:11">
      <c r="A17" s="136"/>
      <c r="B17" s="136"/>
      <c r="C17" s="136"/>
      <c r="D17" s="136"/>
      <c r="E17" s="136"/>
      <c r="F17" s="136"/>
      <c r="G17" s="136"/>
      <c r="I17" s="136"/>
      <c r="J17" s="136"/>
      <c r="K17" s="136"/>
    </row>
    <row r="18" spans="1:11">
      <c r="A18" s="136"/>
      <c r="B18" s="136"/>
      <c r="C18" s="136"/>
      <c r="D18" s="136"/>
      <c r="E18" s="136"/>
      <c r="F18" s="136"/>
      <c r="G18" s="136"/>
      <c r="I18" s="136"/>
      <c r="J18" s="136"/>
      <c r="K18" s="136"/>
    </row>
    <row r="19" spans="1:11">
      <c r="A19" s="136"/>
      <c r="B19" s="136"/>
      <c r="C19" s="136"/>
      <c r="D19" s="136"/>
      <c r="E19" s="136"/>
      <c r="F19" s="136"/>
      <c r="G19" s="136"/>
      <c r="H19" s="210"/>
      <c r="I19" s="136"/>
      <c r="J19" s="136"/>
      <c r="K19" s="136"/>
    </row>
    <row r="20" spans="1:11">
      <c r="A20" s="136"/>
      <c r="B20" s="136"/>
      <c r="C20" s="136"/>
      <c r="D20" s="136"/>
      <c r="E20" s="136"/>
      <c r="F20" s="136"/>
      <c r="G20" s="136"/>
      <c r="H20" s="210"/>
      <c r="I20" s="136"/>
      <c r="J20" s="136"/>
      <c r="K20" s="136"/>
    </row>
    <row r="21" spans="1:11">
      <c r="A21" s="136"/>
      <c r="B21" s="136"/>
      <c r="C21" s="136"/>
      <c r="D21" s="136"/>
      <c r="E21" s="136"/>
      <c r="F21" s="136"/>
      <c r="G21" s="136"/>
      <c r="H21" s="210"/>
      <c r="I21" s="136"/>
      <c r="J21" s="136"/>
      <c r="K21" s="136"/>
    </row>
    <row r="22" spans="1:11">
      <c r="A22" s="136"/>
      <c r="B22" s="136"/>
      <c r="C22" s="136"/>
      <c r="D22" s="136"/>
      <c r="E22" s="136"/>
      <c r="F22" s="136"/>
      <c r="G22" s="136"/>
      <c r="H22" s="210"/>
      <c r="I22" s="136"/>
      <c r="J22" s="136"/>
      <c r="K22" s="136"/>
    </row>
    <row r="23" spans="1:11">
      <c r="A23" s="136"/>
      <c r="B23" s="136"/>
      <c r="C23" s="136"/>
      <c r="D23" s="136"/>
      <c r="E23" s="136"/>
      <c r="F23" s="136"/>
      <c r="G23" s="136"/>
      <c r="H23" s="210"/>
      <c r="I23" s="136"/>
      <c r="J23" s="136"/>
      <c r="K23" s="136"/>
    </row>
    <row r="24" spans="1:11">
      <c r="A24" s="136"/>
      <c r="B24" s="136"/>
      <c r="C24" s="136"/>
      <c r="D24" s="136"/>
      <c r="E24" s="136"/>
      <c r="F24" s="136"/>
      <c r="G24" s="136"/>
      <c r="H24" s="210"/>
      <c r="I24" s="136"/>
      <c r="J24" s="136"/>
      <c r="K24" s="136"/>
    </row>
    <row r="25" spans="1:11">
      <c r="A25" s="136"/>
      <c r="B25" s="136"/>
      <c r="C25" s="136"/>
      <c r="D25" s="136"/>
      <c r="E25" s="136"/>
      <c r="F25" s="136"/>
      <c r="G25" s="136"/>
      <c r="H25" s="210"/>
      <c r="I25" s="136"/>
      <c r="J25" s="136"/>
      <c r="K25" s="136"/>
    </row>
    <row r="26" spans="1:11">
      <c r="A26" s="136"/>
      <c r="B26" s="136"/>
      <c r="C26" s="136"/>
      <c r="D26" s="136"/>
      <c r="E26" s="136"/>
      <c r="F26" s="136"/>
      <c r="G26" s="136"/>
      <c r="H26" s="210"/>
      <c r="I26" s="136"/>
      <c r="J26" s="310" t="s">
        <v>620</v>
      </c>
      <c r="K26" s="136"/>
    </row>
    <row r="27" spans="1:11">
      <c r="A27" s="136"/>
      <c r="B27" s="136"/>
      <c r="C27" s="136"/>
      <c r="D27" s="136"/>
      <c r="E27" s="136"/>
      <c r="F27" s="136"/>
      <c r="G27" s="136"/>
      <c r="H27" s="210"/>
      <c r="I27" s="136"/>
      <c r="J27" s="136"/>
      <c r="K27" s="136"/>
    </row>
    <row r="28" spans="1:11">
      <c r="A28" s="136"/>
      <c r="C28" s="136"/>
      <c r="D28" s="136"/>
      <c r="E28" s="136"/>
      <c r="F28" s="136"/>
      <c r="G28" s="136"/>
      <c r="H28" s="210"/>
      <c r="I28" s="136"/>
      <c r="J28" s="136"/>
      <c r="K28" s="136"/>
    </row>
    <row r="29" spans="1:11" ht="27" customHeight="1"/>
    <row r="30" spans="1:11" ht="17.25">
      <c r="A30" s="46" t="s">
        <v>78</v>
      </c>
      <c r="B30" s="211"/>
      <c r="C30" s="211"/>
      <c r="D30" s="211"/>
      <c r="E30" s="211"/>
      <c r="F30" s="211"/>
      <c r="G30" s="211"/>
      <c r="I30" s="211"/>
      <c r="J30" s="211"/>
      <c r="K30" s="211"/>
    </row>
    <row r="31" spans="1:11">
      <c r="A31" s="101"/>
      <c r="B31" s="101" t="s">
        <v>79</v>
      </c>
      <c r="C31" s="101"/>
      <c r="E31" s="101"/>
      <c r="F31" s="101" t="s">
        <v>270</v>
      </c>
      <c r="G31" s="101"/>
      <c r="H31" s="101"/>
      <c r="I31" s="101"/>
      <c r="J31" s="101" t="s">
        <v>590</v>
      </c>
      <c r="K31" s="101"/>
    </row>
    <row r="32" spans="1:11">
      <c r="A32" s="101">
        <v>1</v>
      </c>
      <c r="B32" s="212" t="s">
        <v>80</v>
      </c>
      <c r="C32" s="210">
        <v>8065</v>
      </c>
      <c r="E32" s="101">
        <v>1</v>
      </c>
      <c r="F32" s="212" t="s">
        <v>231</v>
      </c>
      <c r="G32" s="210">
        <v>7563</v>
      </c>
      <c r="H32" s="101"/>
      <c r="I32" s="101">
        <v>1</v>
      </c>
      <c r="J32" s="212" t="s">
        <v>231</v>
      </c>
      <c r="K32" s="210">
        <v>6882</v>
      </c>
    </row>
    <row r="33" spans="1:11">
      <c r="A33" s="101">
        <v>2</v>
      </c>
      <c r="B33" s="212" t="s">
        <v>81</v>
      </c>
      <c r="C33" s="210">
        <v>5422</v>
      </c>
      <c r="E33" s="101">
        <v>2</v>
      </c>
      <c r="F33" s="212" t="s">
        <v>99</v>
      </c>
      <c r="G33" s="210">
        <v>5348</v>
      </c>
      <c r="H33" s="101"/>
      <c r="I33" s="101">
        <v>2</v>
      </c>
      <c r="J33" s="212" t="s">
        <v>99</v>
      </c>
      <c r="K33" s="210">
        <v>4989</v>
      </c>
    </row>
    <row r="34" spans="1:11">
      <c r="A34" s="101">
        <v>3</v>
      </c>
      <c r="B34" s="212" t="s">
        <v>83</v>
      </c>
      <c r="C34" s="210">
        <v>3810</v>
      </c>
      <c r="E34" s="101">
        <v>3</v>
      </c>
      <c r="F34" s="212" t="s">
        <v>94</v>
      </c>
      <c r="G34" s="210">
        <v>5032</v>
      </c>
      <c r="H34" s="101"/>
      <c r="I34" s="101">
        <v>3</v>
      </c>
      <c r="J34" s="212" t="s">
        <v>94</v>
      </c>
      <c r="K34" s="210">
        <v>4705</v>
      </c>
    </row>
    <row r="35" spans="1:11">
      <c r="A35" s="101">
        <v>4</v>
      </c>
      <c r="B35" s="212" t="s">
        <v>84</v>
      </c>
      <c r="C35" s="210">
        <v>3440</v>
      </c>
      <c r="E35" s="101">
        <v>4</v>
      </c>
      <c r="F35" s="212" t="s">
        <v>95</v>
      </c>
      <c r="G35" s="210">
        <v>3380</v>
      </c>
      <c r="H35" s="212"/>
      <c r="I35" s="101">
        <v>4</v>
      </c>
      <c r="J35" s="212" t="s">
        <v>95</v>
      </c>
      <c r="K35" s="210">
        <v>3321</v>
      </c>
    </row>
    <row r="36" spans="1:11">
      <c r="A36" s="101">
        <v>5</v>
      </c>
      <c r="B36" s="212" t="s">
        <v>82</v>
      </c>
      <c r="C36" s="210">
        <v>3344</v>
      </c>
      <c r="E36" s="101">
        <v>5</v>
      </c>
      <c r="F36" s="212" t="s">
        <v>328</v>
      </c>
      <c r="G36" s="210">
        <v>2993</v>
      </c>
      <c r="H36" s="101"/>
      <c r="I36" s="101">
        <v>5</v>
      </c>
      <c r="J36" s="212" t="s">
        <v>328</v>
      </c>
      <c r="K36" s="210">
        <v>2777</v>
      </c>
    </row>
    <row r="37" spans="1:11">
      <c r="A37" s="101">
        <v>6</v>
      </c>
      <c r="B37" s="212" t="s">
        <v>85</v>
      </c>
      <c r="C37" s="210">
        <v>2657</v>
      </c>
      <c r="E37" s="101">
        <v>6</v>
      </c>
      <c r="F37" s="212" t="s">
        <v>104</v>
      </c>
      <c r="G37" s="210">
        <v>2691</v>
      </c>
      <c r="H37" s="101"/>
      <c r="I37" s="101">
        <v>6</v>
      </c>
      <c r="J37" s="212" t="s">
        <v>104</v>
      </c>
      <c r="K37" s="210">
        <v>2635</v>
      </c>
    </row>
    <row r="38" spans="1:11">
      <c r="A38" s="101">
        <v>7</v>
      </c>
      <c r="B38" s="212" t="s">
        <v>87</v>
      </c>
      <c r="C38" s="210">
        <v>2597</v>
      </c>
      <c r="E38" s="101">
        <v>7</v>
      </c>
      <c r="F38" s="212" t="s">
        <v>329</v>
      </c>
      <c r="G38" s="210">
        <v>2373</v>
      </c>
      <c r="H38" s="101"/>
      <c r="I38" s="101">
        <v>7</v>
      </c>
      <c r="J38" s="212" t="s">
        <v>103</v>
      </c>
      <c r="K38" s="210">
        <v>2232</v>
      </c>
    </row>
    <row r="39" spans="1:11">
      <c r="A39" s="101">
        <v>8</v>
      </c>
      <c r="B39" s="212" t="s">
        <v>88</v>
      </c>
      <c r="C39" s="210">
        <v>2412</v>
      </c>
      <c r="E39" s="101">
        <v>8</v>
      </c>
      <c r="F39" s="212" t="s">
        <v>112</v>
      </c>
      <c r="G39" s="210">
        <v>2292</v>
      </c>
      <c r="H39" s="101"/>
      <c r="I39" s="101">
        <v>8</v>
      </c>
      <c r="J39" s="212" t="s">
        <v>330</v>
      </c>
      <c r="K39" s="210">
        <v>2140</v>
      </c>
    </row>
    <row r="40" spans="1:11">
      <c r="A40" s="101">
        <v>9</v>
      </c>
      <c r="B40" s="212" t="s">
        <v>86</v>
      </c>
      <c r="C40" s="210">
        <v>2143</v>
      </c>
      <c r="E40" s="101">
        <v>9</v>
      </c>
      <c r="F40" s="212" t="s">
        <v>330</v>
      </c>
      <c r="G40" s="210">
        <v>2210</v>
      </c>
      <c r="H40" s="101"/>
      <c r="I40" s="101">
        <v>9</v>
      </c>
      <c r="J40" s="212" t="s">
        <v>112</v>
      </c>
      <c r="K40" s="210">
        <v>2121</v>
      </c>
    </row>
    <row r="41" spans="1:11">
      <c r="A41" s="101">
        <v>10</v>
      </c>
      <c r="B41" s="212" t="s">
        <v>89</v>
      </c>
      <c r="C41" s="210">
        <v>1646</v>
      </c>
      <c r="E41" s="101">
        <v>10</v>
      </c>
      <c r="F41" s="212" t="s">
        <v>103</v>
      </c>
      <c r="G41" s="210">
        <v>2059</v>
      </c>
      <c r="H41" s="101"/>
      <c r="I41" s="101">
        <v>10</v>
      </c>
      <c r="J41" s="212" t="s">
        <v>329</v>
      </c>
      <c r="K41" s="210">
        <v>2022</v>
      </c>
    </row>
    <row r="42" spans="1:11" ht="19.5" customHeight="1">
      <c r="A42" s="101"/>
      <c r="B42" s="101"/>
      <c r="C42" s="101"/>
      <c r="D42" s="101"/>
      <c r="E42" s="101"/>
      <c r="F42" s="101"/>
      <c r="G42" s="101"/>
      <c r="I42" s="101"/>
      <c r="J42" s="212"/>
      <c r="K42" s="101"/>
    </row>
    <row r="43" spans="1:11" ht="17.25">
      <c r="A43" s="46" t="s">
        <v>90</v>
      </c>
      <c r="B43" s="211"/>
      <c r="C43" s="211"/>
      <c r="D43" s="211"/>
      <c r="E43" s="211"/>
      <c r="F43" s="211"/>
      <c r="G43" s="211"/>
      <c r="I43" s="211"/>
      <c r="J43" s="211"/>
      <c r="K43" s="211"/>
    </row>
    <row r="44" spans="1:11">
      <c r="A44" s="101"/>
      <c r="B44" s="101" t="s">
        <v>79</v>
      </c>
      <c r="C44" s="101"/>
      <c r="D44" s="101"/>
      <c r="E44" s="101"/>
      <c r="F44" s="101" t="s">
        <v>270</v>
      </c>
      <c r="G44" s="101"/>
      <c r="H44" s="101"/>
      <c r="I44" s="101"/>
      <c r="J44" s="101" t="s">
        <v>590</v>
      </c>
      <c r="K44" s="101"/>
    </row>
    <row r="45" spans="1:11">
      <c r="A45" s="101">
        <v>1</v>
      </c>
      <c r="B45" s="212" t="s">
        <v>82</v>
      </c>
      <c r="C45" s="210">
        <v>3390</v>
      </c>
      <c r="D45" s="101"/>
      <c r="E45" s="101">
        <v>1</v>
      </c>
      <c r="F45" s="212" t="s">
        <v>329</v>
      </c>
      <c r="G45" s="210">
        <v>3702</v>
      </c>
      <c r="H45" s="101"/>
      <c r="I45" s="101">
        <v>1</v>
      </c>
      <c r="J45" s="212" t="s">
        <v>329</v>
      </c>
      <c r="K45" s="210">
        <v>3737</v>
      </c>
    </row>
    <row r="46" spans="1:11">
      <c r="A46" s="101">
        <v>2</v>
      </c>
      <c r="B46" s="212" t="s">
        <v>83</v>
      </c>
      <c r="C46" s="210">
        <v>2785</v>
      </c>
      <c r="D46" s="101"/>
      <c r="E46" s="101">
        <v>2</v>
      </c>
      <c r="F46" s="212" t="s">
        <v>95</v>
      </c>
      <c r="G46" s="210">
        <v>2962</v>
      </c>
      <c r="H46" s="101"/>
      <c r="I46" s="101">
        <v>2</v>
      </c>
      <c r="J46" s="212" t="s">
        <v>95</v>
      </c>
      <c r="K46" s="210">
        <v>2924</v>
      </c>
    </row>
    <row r="47" spans="1:11">
      <c r="A47" s="101">
        <v>3</v>
      </c>
      <c r="B47" s="212" t="s">
        <v>80</v>
      </c>
      <c r="C47" s="210">
        <v>2059</v>
      </c>
      <c r="D47" s="101"/>
      <c r="E47" s="101">
        <v>3</v>
      </c>
      <c r="F47" s="212" t="s">
        <v>231</v>
      </c>
      <c r="G47" s="210">
        <v>2495</v>
      </c>
      <c r="H47" s="101"/>
      <c r="I47" s="101">
        <v>3</v>
      </c>
      <c r="J47" s="212" t="s">
        <v>231</v>
      </c>
      <c r="K47" s="210">
        <v>2566</v>
      </c>
    </row>
    <row r="48" spans="1:11">
      <c r="A48" s="101">
        <v>4</v>
      </c>
      <c r="B48" s="212" t="s">
        <v>81</v>
      </c>
      <c r="C48" s="210">
        <v>1936</v>
      </c>
      <c r="D48" s="101"/>
      <c r="E48" s="101">
        <v>4</v>
      </c>
      <c r="F48" s="212" t="s">
        <v>94</v>
      </c>
      <c r="G48" s="210">
        <v>2071</v>
      </c>
      <c r="H48" s="101"/>
      <c r="I48" s="101">
        <v>4</v>
      </c>
      <c r="J48" s="212" t="s">
        <v>94</v>
      </c>
      <c r="K48" s="210">
        <v>2152</v>
      </c>
    </row>
    <row r="49" spans="1:11">
      <c r="A49" s="101">
        <v>5</v>
      </c>
      <c r="B49" s="212" t="s">
        <v>92</v>
      </c>
      <c r="C49" s="210">
        <v>1101</v>
      </c>
      <c r="D49" s="101"/>
      <c r="E49" s="101">
        <v>5</v>
      </c>
      <c r="F49" s="212" t="s">
        <v>99</v>
      </c>
      <c r="G49" s="210">
        <v>1253</v>
      </c>
      <c r="H49" s="101"/>
      <c r="I49" s="101">
        <v>5</v>
      </c>
      <c r="J49" s="212" t="s">
        <v>99</v>
      </c>
      <c r="K49" s="210">
        <v>1293</v>
      </c>
    </row>
    <row r="50" spans="1:11">
      <c r="A50" s="101">
        <v>6</v>
      </c>
      <c r="B50" s="212" t="s">
        <v>91</v>
      </c>
      <c r="C50" s="210">
        <v>756</v>
      </c>
      <c r="D50" s="101"/>
      <c r="E50" s="101">
        <v>6</v>
      </c>
      <c r="F50" s="212" t="s">
        <v>96</v>
      </c>
      <c r="G50" s="210">
        <v>1193</v>
      </c>
      <c r="H50" s="101"/>
      <c r="I50" s="101">
        <v>6</v>
      </c>
      <c r="J50" s="212" t="s">
        <v>96</v>
      </c>
      <c r="K50" s="210">
        <v>1146</v>
      </c>
    </row>
    <row r="51" spans="1:11">
      <c r="A51" s="101">
        <v>7</v>
      </c>
      <c r="B51" s="212" t="s">
        <v>93</v>
      </c>
      <c r="C51" s="210">
        <v>659</v>
      </c>
      <c r="D51" s="101"/>
      <c r="E51" s="101">
        <v>7</v>
      </c>
      <c r="F51" s="212" t="s">
        <v>103</v>
      </c>
      <c r="G51" s="210">
        <v>778</v>
      </c>
      <c r="H51" s="101"/>
      <c r="I51" s="101">
        <v>7</v>
      </c>
      <c r="J51" s="212" t="s">
        <v>103</v>
      </c>
      <c r="K51" s="210">
        <v>951</v>
      </c>
    </row>
    <row r="52" spans="1:11">
      <c r="A52" s="101">
        <v>8</v>
      </c>
      <c r="B52" s="212" t="s">
        <v>86</v>
      </c>
      <c r="C52" s="210">
        <v>682</v>
      </c>
      <c r="D52" s="101"/>
      <c r="E52" s="101">
        <v>8</v>
      </c>
      <c r="F52" s="212" t="s">
        <v>126</v>
      </c>
      <c r="G52" s="210">
        <v>772</v>
      </c>
      <c r="H52" s="101"/>
      <c r="I52" s="101">
        <v>8</v>
      </c>
      <c r="J52" s="212" t="s">
        <v>126</v>
      </c>
      <c r="K52" s="210">
        <v>746</v>
      </c>
    </row>
    <row r="53" spans="1:11">
      <c r="A53" s="101">
        <v>9</v>
      </c>
      <c r="B53" s="212" t="s">
        <v>88</v>
      </c>
      <c r="C53" s="210">
        <v>566</v>
      </c>
      <c r="D53" s="101"/>
      <c r="E53" s="101">
        <v>9</v>
      </c>
      <c r="F53" s="212" t="s">
        <v>112</v>
      </c>
      <c r="G53" s="210">
        <v>716</v>
      </c>
      <c r="H53" s="101"/>
      <c r="I53" s="101">
        <v>9</v>
      </c>
      <c r="J53" s="212" t="s">
        <v>112</v>
      </c>
      <c r="K53" s="210">
        <v>714</v>
      </c>
    </row>
    <row r="54" spans="1:11">
      <c r="A54" s="101">
        <v>10</v>
      </c>
      <c r="B54" s="212" t="s">
        <v>84</v>
      </c>
      <c r="C54" s="210">
        <v>509</v>
      </c>
      <c r="D54" s="101"/>
      <c r="E54" s="101">
        <v>10</v>
      </c>
      <c r="F54" s="212" t="s">
        <v>328</v>
      </c>
      <c r="G54" s="210">
        <v>562</v>
      </c>
      <c r="H54" s="101"/>
      <c r="I54" s="101">
        <v>10</v>
      </c>
      <c r="J54" s="212" t="s">
        <v>330</v>
      </c>
      <c r="K54" s="210">
        <v>699</v>
      </c>
    </row>
    <row r="55" spans="1:11" ht="19.5" customHeight="1">
      <c r="A55" s="101"/>
      <c r="B55" s="212"/>
      <c r="C55" s="210"/>
      <c r="D55" s="101"/>
      <c r="E55" s="101"/>
      <c r="F55" s="212"/>
      <c r="G55" s="210"/>
      <c r="I55" s="101"/>
      <c r="J55" s="212"/>
      <c r="K55" s="210"/>
    </row>
    <row r="56" spans="1:11">
      <c r="A56" s="213" t="s">
        <v>331</v>
      </c>
      <c r="B56" s="101"/>
      <c r="K56" s="310" t="s">
        <v>75</v>
      </c>
    </row>
    <row r="57" spans="1:11">
      <c r="A57" s="102" t="s">
        <v>352</v>
      </c>
    </row>
  </sheetData>
  <mergeCells count="2">
    <mergeCell ref="A1:K1"/>
    <mergeCell ref="A2:K2"/>
  </mergeCells>
  <phoneticPr fontId="5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7"/>
  <sheetViews>
    <sheetView zoomScale="98" zoomScaleNormal="98" workbookViewId="0">
      <selection activeCell="I42" sqref="I42"/>
    </sheetView>
  </sheetViews>
  <sheetFormatPr defaultRowHeight="14.25"/>
  <cols>
    <col min="1" max="1" width="3" style="103" customWidth="1"/>
    <col min="2" max="2" width="5.125" style="103" customWidth="1"/>
    <col min="3" max="11" width="8.75" style="103" customWidth="1"/>
    <col min="12" max="16384" width="9" style="103"/>
  </cols>
  <sheetData>
    <row r="1" spans="1:12" ht="24" customHeight="1">
      <c r="A1" s="593" t="s">
        <v>666</v>
      </c>
      <c r="B1" s="593"/>
      <c r="C1" s="593"/>
      <c r="D1" s="593"/>
      <c r="E1" s="593"/>
      <c r="F1" s="593"/>
      <c r="G1" s="593"/>
      <c r="H1" s="593"/>
      <c r="I1" s="593"/>
      <c r="J1" s="634"/>
      <c r="K1" s="634"/>
    </row>
    <row r="2" spans="1:12" ht="16.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2" s="179" customFormat="1" ht="24" customHeight="1">
      <c r="A3" s="635" t="s">
        <v>342</v>
      </c>
      <c r="B3" s="636"/>
      <c r="C3" s="641" t="s">
        <v>341</v>
      </c>
      <c r="D3" s="642"/>
      <c r="E3" s="641" t="s">
        <v>340</v>
      </c>
      <c r="F3" s="642"/>
      <c r="G3" s="178" t="s">
        <v>339</v>
      </c>
      <c r="H3" s="645" t="s">
        <v>338</v>
      </c>
      <c r="I3" s="646"/>
      <c r="J3" s="646"/>
      <c r="K3" s="646"/>
    </row>
    <row r="4" spans="1:12" s="179" customFormat="1" ht="24" customHeight="1">
      <c r="A4" s="637"/>
      <c r="B4" s="638"/>
      <c r="C4" s="643"/>
      <c r="D4" s="644"/>
      <c r="E4" s="643"/>
      <c r="F4" s="644"/>
      <c r="G4" s="180" t="s">
        <v>337</v>
      </c>
      <c r="H4" s="647" t="s">
        <v>183</v>
      </c>
      <c r="I4" s="648"/>
      <c r="J4" s="647" t="s">
        <v>336</v>
      </c>
      <c r="K4" s="649"/>
    </row>
    <row r="5" spans="1:12" s="179" customFormat="1" ht="24" customHeight="1">
      <c r="A5" s="639"/>
      <c r="B5" s="640"/>
      <c r="C5" s="181" t="s">
        <v>590</v>
      </c>
      <c r="D5" s="181" t="s">
        <v>589</v>
      </c>
      <c r="E5" s="181" t="s">
        <v>590</v>
      </c>
      <c r="F5" s="181" t="s">
        <v>589</v>
      </c>
      <c r="G5" s="271" t="s">
        <v>590</v>
      </c>
      <c r="H5" s="181" t="s">
        <v>590</v>
      </c>
      <c r="I5" s="180" t="s">
        <v>589</v>
      </c>
      <c r="J5" s="181" t="s">
        <v>590</v>
      </c>
      <c r="K5" s="311" t="s">
        <v>589</v>
      </c>
    </row>
    <row r="6" spans="1:12" s="179" customFormat="1" ht="9" customHeight="1">
      <c r="A6" s="650"/>
      <c r="B6" s="650"/>
      <c r="C6" s="182"/>
      <c r="D6" s="303"/>
      <c r="E6" s="183"/>
      <c r="F6" s="184"/>
      <c r="G6" s="185"/>
      <c r="H6" s="186"/>
      <c r="I6" s="187"/>
      <c r="J6" s="185"/>
      <c r="K6" s="188"/>
      <c r="L6" s="189"/>
    </row>
    <row r="7" spans="1:12" s="179" customFormat="1" ht="17.25" customHeight="1">
      <c r="A7" s="190"/>
      <c r="B7" s="190"/>
      <c r="C7" s="191"/>
      <c r="D7" s="192"/>
      <c r="E7" s="193"/>
      <c r="F7" s="194"/>
      <c r="G7" s="195"/>
      <c r="H7" s="196"/>
      <c r="I7" s="197"/>
      <c r="J7" s="195"/>
      <c r="K7" s="195"/>
      <c r="L7" s="189"/>
    </row>
    <row r="8" spans="1:12" s="179" customFormat="1" ht="17.25" customHeight="1">
      <c r="A8" s="651" t="s">
        <v>335</v>
      </c>
      <c r="B8" s="652"/>
      <c r="C8" s="198">
        <v>4621956</v>
      </c>
      <c r="D8" s="199">
        <v>4529333</v>
      </c>
      <c r="E8" s="193">
        <v>643.96</v>
      </c>
      <c r="F8" s="194">
        <v>633.96</v>
      </c>
      <c r="G8" s="200">
        <v>7177.4</v>
      </c>
      <c r="H8" s="196">
        <v>74.2</v>
      </c>
      <c r="I8" s="197">
        <v>72.899999999999991</v>
      </c>
      <c r="J8" s="195">
        <v>12.5</v>
      </c>
      <c r="K8" s="195">
        <v>12.3</v>
      </c>
      <c r="L8" s="189"/>
    </row>
    <row r="9" spans="1:12" s="179" customFormat="1" ht="17.25" customHeight="1">
      <c r="A9" s="189"/>
      <c r="B9" s="190"/>
      <c r="C9" s="191"/>
      <c r="D9" s="192"/>
      <c r="E9" s="193"/>
      <c r="F9" s="194"/>
      <c r="G9" s="195"/>
      <c r="H9" s="196"/>
      <c r="I9" s="197"/>
      <c r="J9" s="195"/>
      <c r="K9" s="195"/>
      <c r="L9" s="189"/>
    </row>
    <row r="10" spans="1:12" s="179" customFormat="1" ht="17.25" customHeight="1">
      <c r="A10" s="651" t="s">
        <v>334</v>
      </c>
      <c r="B10" s="652"/>
      <c r="C10" s="191">
        <v>80812</v>
      </c>
      <c r="D10" s="192">
        <v>74379</v>
      </c>
      <c r="E10" s="193">
        <v>22.62</v>
      </c>
      <c r="F10" s="194">
        <v>21.78</v>
      </c>
      <c r="G10" s="200">
        <v>3572.6</v>
      </c>
      <c r="H10" s="196">
        <v>61.6</v>
      </c>
      <c r="I10" s="197">
        <v>57.699999999999996</v>
      </c>
      <c r="J10" s="195">
        <v>10.6</v>
      </c>
      <c r="K10" s="195">
        <v>10.199999999999999</v>
      </c>
      <c r="L10" s="189"/>
    </row>
    <row r="11" spans="1:12" s="179" customFormat="1" ht="17.25" customHeight="1">
      <c r="A11" s="190"/>
      <c r="B11" s="190" t="s">
        <v>333</v>
      </c>
      <c r="C11" s="191">
        <v>70282</v>
      </c>
      <c r="D11" s="192">
        <v>64285</v>
      </c>
      <c r="E11" s="193">
        <v>11.14</v>
      </c>
      <c r="F11" s="194">
        <v>10.31</v>
      </c>
      <c r="G11" s="200">
        <v>6309</v>
      </c>
      <c r="H11" s="196">
        <v>53.6</v>
      </c>
      <c r="I11" s="197">
        <v>49.9</v>
      </c>
      <c r="J11" s="195">
        <v>5.2</v>
      </c>
      <c r="K11" s="195">
        <v>4.8</v>
      </c>
      <c r="L11" s="189"/>
    </row>
    <row r="12" spans="1:12" s="179" customFormat="1" ht="17.25" customHeight="1">
      <c r="A12" s="190"/>
      <c r="B12" s="190" t="s">
        <v>332</v>
      </c>
      <c r="C12" s="191">
        <v>10530</v>
      </c>
      <c r="D12" s="192">
        <v>10094</v>
      </c>
      <c r="E12" s="193">
        <v>11.48</v>
      </c>
      <c r="F12" s="194">
        <v>11.48</v>
      </c>
      <c r="G12" s="195">
        <v>917.2</v>
      </c>
      <c r="H12" s="196">
        <v>8</v>
      </c>
      <c r="I12" s="197">
        <v>7.8</v>
      </c>
      <c r="J12" s="195">
        <v>5.4</v>
      </c>
      <c r="K12" s="195">
        <v>5.4</v>
      </c>
      <c r="L12" s="189"/>
    </row>
    <row r="13" spans="1:12" s="179" customFormat="1" ht="17.25" customHeight="1">
      <c r="A13" s="201"/>
      <c r="B13" s="201"/>
      <c r="C13" s="202"/>
      <c r="D13" s="203"/>
      <c r="E13" s="204"/>
      <c r="F13" s="205"/>
      <c r="G13" s="206"/>
      <c r="H13" s="207"/>
      <c r="I13" s="208"/>
      <c r="J13" s="209"/>
      <c r="K13" s="209"/>
      <c r="L13" s="189"/>
    </row>
    <row r="14" spans="1:12" ht="16.5" customHeight="1">
      <c r="A14" s="45"/>
      <c r="C14" s="104"/>
      <c r="D14" s="104"/>
      <c r="E14" s="104"/>
      <c r="F14" s="104"/>
      <c r="G14" s="104"/>
      <c r="K14" s="312" t="s">
        <v>75</v>
      </c>
    </row>
    <row r="15" spans="1:12">
      <c r="C15" s="104"/>
      <c r="D15" s="104"/>
      <c r="E15" s="104"/>
      <c r="F15" s="104"/>
      <c r="G15" s="104"/>
      <c r="H15" s="653"/>
      <c r="I15" s="653"/>
      <c r="J15" s="312"/>
    </row>
    <row r="16" spans="1:12">
      <c r="C16" s="104"/>
      <c r="D16" s="104"/>
      <c r="E16" s="104"/>
      <c r="F16" s="104"/>
      <c r="G16" s="104"/>
      <c r="H16" s="312"/>
      <c r="I16" s="312"/>
      <c r="J16" s="312"/>
    </row>
    <row r="17" spans="1:11">
      <c r="A17" s="633" t="s">
        <v>622</v>
      </c>
      <c r="B17" s="633"/>
      <c r="C17" s="633"/>
      <c r="D17" s="633"/>
      <c r="E17" s="633"/>
      <c r="F17" s="633"/>
      <c r="G17" s="633"/>
      <c r="H17" s="633"/>
      <c r="I17" s="633"/>
      <c r="J17" s="633"/>
      <c r="K17" s="633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M46"/>
  <sheetViews>
    <sheetView workbookViewId="0">
      <selection activeCell="F41" sqref="F41"/>
    </sheetView>
  </sheetViews>
  <sheetFormatPr defaultRowHeight="13.5"/>
  <cols>
    <col min="1" max="1" width="8.625" style="63" customWidth="1"/>
    <col min="2" max="6" width="9" style="63" customWidth="1"/>
    <col min="7" max="7" width="3.5" style="63" customWidth="1"/>
    <col min="8" max="8" width="9.875" style="503" customWidth="1"/>
    <col min="9" max="9" width="3.5" style="503" customWidth="1"/>
    <col min="10" max="10" width="2.125" style="503" customWidth="1"/>
    <col min="11" max="11" width="7.625" style="503" customWidth="1"/>
    <col min="12" max="12" width="3.5" style="503" customWidth="1"/>
    <col min="13" max="13" width="8.75" style="63" customWidth="1"/>
    <col min="14" max="16384" width="9" style="63"/>
  </cols>
  <sheetData>
    <row r="1" spans="1:13" ht="26.25" customHeight="1">
      <c r="A1" s="662" t="s">
        <v>584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13" ht="16.5" customHeight="1">
      <c r="A2" s="332" t="s">
        <v>131</v>
      </c>
      <c r="B2" s="332"/>
      <c r="C2" s="332"/>
      <c r="D2" s="332"/>
      <c r="E2" s="332"/>
      <c r="F2" s="332"/>
      <c r="G2" s="332"/>
      <c r="H2" s="485"/>
      <c r="I2" s="485"/>
      <c r="J2" s="485"/>
      <c r="K2" s="485"/>
      <c r="L2" s="485"/>
      <c r="M2" s="332"/>
    </row>
    <row r="3" spans="1:13" ht="16.5" customHeight="1">
      <c r="A3" s="663" t="s">
        <v>355</v>
      </c>
      <c r="B3" s="659" t="s">
        <v>130</v>
      </c>
      <c r="C3" s="660"/>
      <c r="D3" s="660"/>
      <c r="E3" s="660"/>
      <c r="F3" s="661"/>
      <c r="G3" s="666">
        <v>43922</v>
      </c>
      <c r="H3" s="667"/>
      <c r="I3" s="667"/>
      <c r="J3" s="667"/>
      <c r="K3" s="667"/>
      <c r="L3" s="667"/>
      <c r="M3" s="667"/>
    </row>
    <row r="4" spans="1:13" ht="9" customHeight="1">
      <c r="A4" s="664"/>
      <c r="B4" s="656" t="s">
        <v>579</v>
      </c>
      <c r="C4" s="656">
        <v>12</v>
      </c>
      <c r="D4" s="656">
        <v>17</v>
      </c>
      <c r="E4" s="656">
        <v>22</v>
      </c>
      <c r="F4" s="656">
        <v>27</v>
      </c>
      <c r="G4" s="333"/>
      <c r="H4" s="486"/>
      <c r="I4" s="487"/>
      <c r="J4" s="486"/>
      <c r="K4" s="486"/>
      <c r="L4" s="487"/>
      <c r="M4" s="333"/>
    </row>
    <row r="5" spans="1:13" ht="40.5">
      <c r="A5" s="664"/>
      <c r="B5" s="657"/>
      <c r="C5" s="657"/>
      <c r="D5" s="657"/>
      <c r="E5" s="657"/>
      <c r="F5" s="657"/>
      <c r="G5" s="670" t="s">
        <v>129</v>
      </c>
      <c r="H5" s="488" t="s">
        <v>743</v>
      </c>
      <c r="I5" s="654" t="s">
        <v>129</v>
      </c>
      <c r="J5" s="668" t="s">
        <v>356</v>
      </c>
      <c r="K5" s="669"/>
      <c r="L5" s="654" t="s">
        <v>129</v>
      </c>
      <c r="M5" s="334" t="s">
        <v>357</v>
      </c>
    </row>
    <row r="6" spans="1:13" ht="9" customHeight="1">
      <c r="A6" s="665"/>
      <c r="B6" s="658"/>
      <c r="C6" s="658"/>
      <c r="D6" s="658"/>
      <c r="E6" s="658"/>
      <c r="F6" s="658"/>
      <c r="G6" s="671"/>
      <c r="H6" s="486"/>
      <c r="I6" s="655"/>
      <c r="J6" s="486"/>
      <c r="K6" s="486"/>
      <c r="L6" s="655"/>
      <c r="M6" s="335"/>
    </row>
    <row r="7" spans="1:13" ht="17.45" customHeight="1">
      <c r="A7" s="336" t="s">
        <v>95</v>
      </c>
      <c r="B7" s="123">
        <v>856878</v>
      </c>
      <c r="C7" s="124">
        <v>887164</v>
      </c>
      <c r="D7" s="124">
        <v>924319</v>
      </c>
      <c r="E7" s="124">
        <v>961749</v>
      </c>
      <c r="F7" s="124">
        <v>971882</v>
      </c>
      <c r="G7" s="337">
        <f>RANK(H7,H$7:H$43)</f>
        <v>1</v>
      </c>
      <c r="H7" s="489">
        <v>980824</v>
      </c>
      <c r="I7" s="475">
        <f t="shared" ref="I7:I43" si="0">RANK(K7,K$7:K$43)</f>
        <v>3</v>
      </c>
      <c r="J7" s="490"/>
      <c r="K7" s="491">
        <v>271.77999999999997</v>
      </c>
      <c r="L7" s="337">
        <f t="shared" ref="L7:L43" si="1">RANK(M7,M$7:M$43)</f>
        <v>10</v>
      </c>
      <c r="M7" s="338">
        <f>ROUND(H7/K7,1)</f>
        <v>3608.9</v>
      </c>
    </row>
    <row r="8" spans="1:13" ht="17.45" customHeight="1">
      <c r="A8" s="336" t="s">
        <v>128</v>
      </c>
      <c r="B8" s="125">
        <v>82180</v>
      </c>
      <c r="C8" s="126">
        <v>78697</v>
      </c>
      <c r="D8" s="126">
        <v>75020</v>
      </c>
      <c r="E8" s="126">
        <v>70210</v>
      </c>
      <c r="F8" s="126">
        <v>64415</v>
      </c>
      <c r="G8" s="339">
        <f t="shared" ref="G8:G43" si="2">RANK(H8,H$7:H$43)</f>
        <v>26</v>
      </c>
      <c r="H8" s="492">
        <v>58536</v>
      </c>
      <c r="I8" s="475">
        <f t="shared" si="0"/>
        <v>24</v>
      </c>
      <c r="J8" s="493"/>
      <c r="K8" s="494">
        <v>84.2</v>
      </c>
      <c r="L8" s="339">
        <f t="shared" si="1"/>
        <v>23</v>
      </c>
      <c r="M8" s="338">
        <f t="shared" ref="M8:M43" si="3">ROUND(H8/K8,1)</f>
        <v>695.2</v>
      </c>
    </row>
    <row r="9" spans="1:13" ht="17.45" customHeight="1">
      <c r="A9" s="336" t="s">
        <v>127</v>
      </c>
      <c r="B9" s="125">
        <v>440555</v>
      </c>
      <c r="C9" s="126">
        <v>448642</v>
      </c>
      <c r="D9" s="126">
        <v>466608</v>
      </c>
      <c r="E9" s="126">
        <v>473919</v>
      </c>
      <c r="F9" s="126">
        <v>481732</v>
      </c>
      <c r="G9" s="339">
        <f t="shared" si="2"/>
        <v>3</v>
      </c>
      <c r="H9" s="492">
        <v>497268</v>
      </c>
      <c r="I9" s="475">
        <f t="shared" si="0"/>
        <v>28</v>
      </c>
      <c r="J9" s="493" t="s">
        <v>358</v>
      </c>
      <c r="K9" s="495">
        <v>57.45</v>
      </c>
      <c r="L9" s="339">
        <f t="shared" si="1"/>
        <v>2</v>
      </c>
      <c r="M9" s="338">
        <f t="shared" si="3"/>
        <v>8655.7000000000007</v>
      </c>
    </row>
    <row r="10" spans="1:13" ht="17.45" customHeight="1">
      <c r="A10" s="336" t="s">
        <v>126</v>
      </c>
      <c r="B10" s="125">
        <v>540817</v>
      </c>
      <c r="C10" s="126">
        <v>550074</v>
      </c>
      <c r="D10" s="126">
        <v>569835</v>
      </c>
      <c r="E10" s="126">
        <v>609040</v>
      </c>
      <c r="F10" s="126">
        <v>622890</v>
      </c>
      <c r="G10" s="339">
        <f t="shared" si="2"/>
        <v>2</v>
      </c>
      <c r="H10" s="492">
        <v>640695</v>
      </c>
      <c r="I10" s="475">
        <f t="shared" si="0"/>
        <v>23</v>
      </c>
      <c r="J10" s="493"/>
      <c r="K10" s="495">
        <v>85.62</v>
      </c>
      <c r="L10" s="339">
        <f t="shared" si="1"/>
        <v>5</v>
      </c>
      <c r="M10" s="338">
        <f t="shared" si="3"/>
        <v>7483</v>
      </c>
    </row>
    <row r="11" spans="1:13" ht="17.45" customHeight="1">
      <c r="A11" s="336" t="s">
        <v>125</v>
      </c>
      <c r="B11" s="125">
        <v>52880</v>
      </c>
      <c r="C11" s="126">
        <v>51412</v>
      </c>
      <c r="D11" s="126">
        <v>50527</v>
      </c>
      <c r="E11" s="126">
        <v>49290</v>
      </c>
      <c r="F11" s="126">
        <v>47464</v>
      </c>
      <c r="G11" s="339">
        <f t="shared" si="2"/>
        <v>31</v>
      </c>
      <c r="H11" s="492">
        <v>44891</v>
      </c>
      <c r="I11" s="475">
        <f t="shared" si="0"/>
        <v>15</v>
      </c>
      <c r="J11" s="493"/>
      <c r="K11" s="494">
        <v>110.05</v>
      </c>
      <c r="L11" s="339">
        <f t="shared" si="1"/>
        <v>28</v>
      </c>
      <c r="M11" s="338">
        <f t="shared" si="3"/>
        <v>407.9</v>
      </c>
    </row>
    <row r="12" spans="1:13" ht="17.45" customHeight="1">
      <c r="A12" s="336" t="s">
        <v>124</v>
      </c>
      <c r="B12" s="125">
        <v>123499</v>
      </c>
      <c r="C12" s="126">
        <v>122768</v>
      </c>
      <c r="D12" s="126">
        <v>122234</v>
      </c>
      <c r="E12" s="126">
        <v>129312</v>
      </c>
      <c r="F12" s="126">
        <v>134141</v>
      </c>
      <c r="G12" s="339">
        <f t="shared" si="2"/>
        <v>13</v>
      </c>
      <c r="H12" s="492">
        <v>135615</v>
      </c>
      <c r="I12" s="475">
        <f t="shared" si="0"/>
        <v>11</v>
      </c>
      <c r="J12" s="493"/>
      <c r="K12" s="494">
        <v>138.94999999999999</v>
      </c>
      <c r="L12" s="339">
        <f t="shared" si="1"/>
        <v>16</v>
      </c>
      <c r="M12" s="338">
        <f t="shared" si="3"/>
        <v>976</v>
      </c>
    </row>
    <row r="13" spans="1:13" ht="17.45" customHeight="1">
      <c r="A13" s="336" t="s">
        <v>123</v>
      </c>
      <c r="B13" s="125">
        <v>461503</v>
      </c>
      <c r="C13" s="126">
        <v>464841</v>
      </c>
      <c r="D13" s="126">
        <v>472579</v>
      </c>
      <c r="E13" s="126">
        <v>484457</v>
      </c>
      <c r="F13" s="126">
        <v>483480</v>
      </c>
      <c r="G13" s="339">
        <f t="shared" si="2"/>
        <v>4</v>
      </c>
      <c r="H13" s="492">
        <v>493298</v>
      </c>
      <c r="I13" s="475">
        <f t="shared" si="0"/>
        <v>26</v>
      </c>
      <c r="J13" s="493"/>
      <c r="K13" s="494">
        <v>61.38</v>
      </c>
      <c r="L13" s="339">
        <f t="shared" si="1"/>
        <v>4</v>
      </c>
      <c r="M13" s="338">
        <f t="shared" si="3"/>
        <v>8036.8</v>
      </c>
    </row>
    <row r="14" spans="1:13" ht="17.45" customHeight="1">
      <c r="A14" s="336" t="s">
        <v>122</v>
      </c>
      <c r="B14" s="125">
        <v>119790</v>
      </c>
      <c r="C14" s="126">
        <v>119922</v>
      </c>
      <c r="D14" s="126">
        <v>151240</v>
      </c>
      <c r="E14" s="126">
        <v>155491</v>
      </c>
      <c r="F14" s="126">
        <v>153583</v>
      </c>
      <c r="G14" s="339">
        <f t="shared" si="2"/>
        <v>12</v>
      </c>
      <c r="H14" s="492">
        <v>152508</v>
      </c>
      <c r="I14" s="475">
        <f t="shared" si="0"/>
        <v>17</v>
      </c>
      <c r="J14" s="493"/>
      <c r="K14" s="494">
        <v>103.55</v>
      </c>
      <c r="L14" s="339">
        <f t="shared" si="1"/>
        <v>15</v>
      </c>
      <c r="M14" s="338">
        <f t="shared" si="3"/>
        <v>1472.8</v>
      </c>
    </row>
    <row r="15" spans="1:13" ht="17.45" customHeight="1">
      <c r="A15" s="336" t="s">
        <v>121</v>
      </c>
      <c r="B15" s="125">
        <v>91664</v>
      </c>
      <c r="C15" s="126">
        <v>93779</v>
      </c>
      <c r="D15" s="126">
        <v>93260</v>
      </c>
      <c r="E15" s="126">
        <v>93015</v>
      </c>
      <c r="F15" s="126">
        <v>89688</v>
      </c>
      <c r="G15" s="339">
        <f t="shared" si="2"/>
        <v>19</v>
      </c>
      <c r="H15" s="492">
        <v>86938</v>
      </c>
      <c r="I15" s="475">
        <f t="shared" si="0"/>
        <v>19</v>
      </c>
      <c r="J15" s="493"/>
      <c r="K15" s="494">
        <v>99.92</v>
      </c>
      <c r="L15" s="339">
        <f t="shared" si="1"/>
        <v>19</v>
      </c>
      <c r="M15" s="338">
        <f t="shared" si="3"/>
        <v>870.1</v>
      </c>
    </row>
    <row r="16" spans="1:13" s="44" customFormat="1" ht="17.45" customHeight="1">
      <c r="A16" s="11" t="s">
        <v>120</v>
      </c>
      <c r="B16" s="127">
        <v>91470</v>
      </c>
      <c r="C16" s="128">
        <v>95704</v>
      </c>
      <c r="D16" s="128">
        <v>100717</v>
      </c>
      <c r="E16" s="128">
        <v>128933</v>
      </c>
      <c r="F16" s="128">
        <v>131190</v>
      </c>
      <c r="G16" s="340">
        <f t="shared" si="2"/>
        <v>14</v>
      </c>
      <c r="H16" s="496">
        <v>132522</v>
      </c>
      <c r="I16" s="476">
        <f t="shared" si="0"/>
        <v>6</v>
      </c>
      <c r="J16" s="497"/>
      <c r="K16" s="498">
        <v>213.84</v>
      </c>
      <c r="L16" s="340">
        <f t="shared" si="1"/>
        <v>26</v>
      </c>
      <c r="M16" s="341">
        <f t="shared" si="3"/>
        <v>619.70000000000005</v>
      </c>
    </row>
    <row r="17" spans="1:13" ht="17.45" customHeight="1">
      <c r="A17" s="336" t="s">
        <v>94</v>
      </c>
      <c r="B17" s="125">
        <v>162624</v>
      </c>
      <c r="C17" s="126">
        <v>170934</v>
      </c>
      <c r="D17" s="126">
        <v>171246</v>
      </c>
      <c r="E17" s="126">
        <v>172183</v>
      </c>
      <c r="F17" s="126">
        <v>172739</v>
      </c>
      <c r="G17" s="339">
        <f t="shared" si="2"/>
        <v>11</v>
      </c>
      <c r="H17" s="492">
        <v>170322</v>
      </c>
      <c r="I17" s="475">
        <f t="shared" si="0"/>
        <v>16</v>
      </c>
      <c r="J17" s="493"/>
      <c r="K17" s="494">
        <v>103.69</v>
      </c>
      <c r="L17" s="339">
        <f t="shared" si="1"/>
        <v>14</v>
      </c>
      <c r="M17" s="338">
        <f t="shared" si="3"/>
        <v>1642.6</v>
      </c>
    </row>
    <row r="18" spans="1:13" ht="17.45" customHeight="1">
      <c r="A18" s="336" t="s">
        <v>119</v>
      </c>
      <c r="B18" s="125">
        <v>54520</v>
      </c>
      <c r="C18" s="126">
        <v>59605</v>
      </c>
      <c r="D18" s="126">
        <v>61701</v>
      </c>
      <c r="E18" s="126">
        <v>61751</v>
      </c>
      <c r="F18" s="126">
        <v>60652</v>
      </c>
      <c r="G18" s="339">
        <f t="shared" si="2"/>
        <v>27</v>
      </c>
      <c r="H18" s="492">
        <v>57930</v>
      </c>
      <c r="I18" s="475">
        <f t="shared" si="0"/>
        <v>22</v>
      </c>
      <c r="J18" s="493"/>
      <c r="K18" s="494">
        <v>89.12</v>
      </c>
      <c r="L18" s="339">
        <f t="shared" si="1"/>
        <v>25</v>
      </c>
      <c r="M18" s="338">
        <f t="shared" si="3"/>
        <v>650</v>
      </c>
    </row>
    <row r="19" spans="1:13" ht="17.45" customHeight="1">
      <c r="A19" s="336" t="s">
        <v>118</v>
      </c>
      <c r="B19" s="125">
        <v>40486</v>
      </c>
      <c r="C19" s="126">
        <v>40963</v>
      </c>
      <c r="D19" s="126">
        <v>70643</v>
      </c>
      <c r="E19" s="126">
        <v>69058</v>
      </c>
      <c r="F19" s="126">
        <v>66586</v>
      </c>
      <c r="G19" s="339">
        <f t="shared" si="2"/>
        <v>23</v>
      </c>
      <c r="H19" s="492">
        <v>63899</v>
      </c>
      <c r="I19" s="475">
        <f t="shared" si="0"/>
        <v>12</v>
      </c>
      <c r="J19" s="493"/>
      <c r="K19" s="494">
        <v>130.44999999999999</v>
      </c>
      <c r="L19" s="339">
        <f t="shared" si="1"/>
        <v>27</v>
      </c>
      <c r="M19" s="338">
        <f t="shared" si="3"/>
        <v>489.8</v>
      </c>
    </row>
    <row r="20" spans="1:13" ht="17.45" customHeight="1">
      <c r="A20" s="336" t="s">
        <v>117</v>
      </c>
      <c r="B20" s="125">
        <v>152887</v>
      </c>
      <c r="C20" s="126">
        <v>154036</v>
      </c>
      <c r="D20" s="126">
        <v>158785</v>
      </c>
      <c r="E20" s="126">
        <v>164530</v>
      </c>
      <c r="F20" s="126">
        <v>167909</v>
      </c>
      <c r="G20" s="339">
        <f t="shared" si="2"/>
        <v>9</v>
      </c>
      <c r="H20" s="492">
        <v>173939</v>
      </c>
      <c r="I20" s="475">
        <f t="shared" si="0"/>
        <v>36</v>
      </c>
      <c r="J20" s="493"/>
      <c r="K20" s="494">
        <v>20.97</v>
      </c>
      <c r="L20" s="339">
        <f t="shared" si="1"/>
        <v>3</v>
      </c>
      <c r="M20" s="338">
        <f t="shared" si="3"/>
        <v>8294.7000000000007</v>
      </c>
    </row>
    <row r="21" spans="1:13" ht="17.45" customHeight="1">
      <c r="A21" s="336" t="s">
        <v>116</v>
      </c>
      <c r="B21" s="125">
        <v>317750</v>
      </c>
      <c r="C21" s="126">
        <v>327851</v>
      </c>
      <c r="D21" s="126">
        <v>380963</v>
      </c>
      <c r="E21" s="126">
        <v>404012</v>
      </c>
      <c r="F21" s="126">
        <v>413954</v>
      </c>
      <c r="G21" s="339">
        <f t="shared" si="2"/>
        <v>5</v>
      </c>
      <c r="H21" s="492">
        <v>431295</v>
      </c>
      <c r="I21" s="475">
        <f t="shared" si="0"/>
        <v>14</v>
      </c>
      <c r="J21" s="493"/>
      <c r="K21" s="494">
        <v>114.74</v>
      </c>
      <c r="L21" s="339">
        <f t="shared" si="1"/>
        <v>9</v>
      </c>
      <c r="M21" s="338">
        <f t="shared" si="3"/>
        <v>3758.9</v>
      </c>
    </row>
    <row r="22" spans="1:13" ht="17.45" customHeight="1">
      <c r="A22" s="336" t="s">
        <v>115</v>
      </c>
      <c r="B22" s="125">
        <v>24328</v>
      </c>
      <c r="C22" s="126">
        <v>23235</v>
      </c>
      <c r="D22" s="126">
        <v>22198</v>
      </c>
      <c r="E22" s="126">
        <v>20788</v>
      </c>
      <c r="F22" s="126">
        <v>19248</v>
      </c>
      <c r="G22" s="339">
        <f t="shared" si="2"/>
        <v>37</v>
      </c>
      <c r="H22" s="492">
        <v>17092</v>
      </c>
      <c r="I22" s="475">
        <f t="shared" si="0"/>
        <v>21</v>
      </c>
      <c r="J22" s="493" t="s">
        <v>358</v>
      </c>
      <c r="K22" s="495">
        <v>93.96</v>
      </c>
      <c r="L22" s="339">
        <f t="shared" si="1"/>
        <v>35</v>
      </c>
      <c r="M22" s="338">
        <f t="shared" si="3"/>
        <v>181.9</v>
      </c>
    </row>
    <row r="23" spans="1:13" ht="17.45" customHeight="1">
      <c r="A23" s="336" t="s">
        <v>114</v>
      </c>
      <c r="B23" s="125">
        <v>277061</v>
      </c>
      <c r="C23" s="126">
        <v>278218</v>
      </c>
      <c r="D23" s="126">
        <v>280255</v>
      </c>
      <c r="E23" s="126">
        <v>280416</v>
      </c>
      <c r="F23" s="126">
        <v>274656</v>
      </c>
      <c r="G23" s="339">
        <f t="shared" si="2"/>
        <v>6</v>
      </c>
      <c r="H23" s="492">
        <v>269406</v>
      </c>
      <c r="I23" s="475">
        <f t="shared" si="0"/>
        <v>1</v>
      </c>
      <c r="J23" s="493"/>
      <c r="K23" s="494">
        <v>368.17</v>
      </c>
      <c r="L23" s="339">
        <f t="shared" si="1"/>
        <v>22</v>
      </c>
      <c r="M23" s="338">
        <f t="shared" si="3"/>
        <v>731.7</v>
      </c>
    </row>
    <row r="24" spans="1:13" ht="17.45" customHeight="1">
      <c r="A24" s="336" t="s">
        <v>113</v>
      </c>
      <c r="B24" s="125">
        <v>146245</v>
      </c>
      <c r="C24" s="126">
        <v>150527</v>
      </c>
      <c r="D24" s="126">
        <v>152641</v>
      </c>
      <c r="E24" s="126">
        <v>163984</v>
      </c>
      <c r="F24" s="126">
        <v>174373</v>
      </c>
      <c r="G24" s="339">
        <f t="shared" si="2"/>
        <v>8</v>
      </c>
      <c r="H24" s="492">
        <v>196652</v>
      </c>
      <c r="I24" s="475">
        <f t="shared" si="0"/>
        <v>33</v>
      </c>
      <c r="J24" s="493"/>
      <c r="K24" s="494">
        <v>35.32</v>
      </c>
      <c r="L24" s="339">
        <f t="shared" si="1"/>
        <v>6</v>
      </c>
      <c r="M24" s="338">
        <f t="shared" si="3"/>
        <v>5567.7</v>
      </c>
    </row>
    <row r="25" spans="1:13" ht="17.45" customHeight="1">
      <c r="A25" s="336" t="s">
        <v>112</v>
      </c>
      <c r="B25" s="125">
        <v>154509</v>
      </c>
      <c r="C25" s="126">
        <v>168848</v>
      </c>
      <c r="D25" s="126">
        <v>180729</v>
      </c>
      <c r="E25" s="126">
        <v>189781</v>
      </c>
      <c r="F25" s="126">
        <v>193152</v>
      </c>
      <c r="G25" s="339">
        <f t="shared" si="2"/>
        <v>7</v>
      </c>
      <c r="H25" s="492">
        <v>198464</v>
      </c>
      <c r="I25" s="475">
        <f t="shared" si="0"/>
        <v>30</v>
      </c>
      <c r="J25" s="493"/>
      <c r="K25" s="494">
        <v>51.39</v>
      </c>
      <c r="L25" s="339">
        <f t="shared" si="1"/>
        <v>8</v>
      </c>
      <c r="M25" s="338">
        <f t="shared" si="3"/>
        <v>3861.9</v>
      </c>
    </row>
    <row r="26" spans="1:13" ht="17.45" customHeight="1">
      <c r="A26" s="336" t="s">
        <v>111</v>
      </c>
      <c r="B26" s="125">
        <v>124257</v>
      </c>
      <c r="C26" s="126">
        <v>127733</v>
      </c>
      <c r="D26" s="126">
        <v>131205</v>
      </c>
      <c r="E26" s="126">
        <v>134017</v>
      </c>
      <c r="F26" s="126">
        <v>131606</v>
      </c>
      <c r="G26" s="339">
        <f t="shared" si="2"/>
        <v>15</v>
      </c>
      <c r="H26" s="492">
        <v>130746</v>
      </c>
      <c r="I26" s="475">
        <f t="shared" si="0"/>
        <v>31</v>
      </c>
      <c r="J26" s="493"/>
      <c r="K26" s="494">
        <v>43.15</v>
      </c>
      <c r="L26" s="339">
        <f t="shared" si="1"/>
        <v>11</v>
      </c>
      <c r="M26" s="338">
        <f t="shared" si="3"/>
        <v>3030</v>
      </c>
    </row>
    <row r="27" spans="1:13" ht="17.45" customHeight="1">
      <c r="A27" s="336" t="s">
        <v>110</v>
      </c>
      <c r="B27" s="125">
        <v>31111</v>
      </c>
      <c r="C27" s="126">
        <v>29981</v>
      </c>
      <c r="D27" s="126">
        <v>36475</v>
      </c>
      <c r="E27" s="126">
        <v>35766</v>
      </c>
      <c r="F27" s="126">
        <v>33932</v>
      </c>
      <c r="G27" s="339">
        <f t="shared" si="2"/>
        <v>36</v>
      </c>
      <c r="H27" s="492">
        <v>31850</v>
      </c>
      <c r="I27" s="475">
        <f t="shared" si="0"/>
        <v>8</v>
      </c>
      <c r="J27" s="493"/>
      <c r="K27" s="494">
        <v>191.14</v>
      </c>
      <c r="L27" s="339">
        <f t="shared" si="1"/>
        <v>36</v>
      </c>
      <c r="M27" s="338">
        <f t="shared" si="3"/>
        <v>166.6</v>
      </c>
    </row>
    <row r="28" spans="1:13" ht="17.45" customHeight="1">
      <c r="A28" s="336" t="s">
        <v>109</v>
      </c>
      <c r="B28" s="125">
        <v>99694</v>
      </c>
      <c r="C28" s="126">
        <v>102573</v>
      </c>
      <c r="D28" s="126">
        <v>102812</v>
      </c>
      <c r="E28" s="126">
        <v>107853</v>
      </c>
      <c r="F28" s="126">
        <v>108917</v>
      </c>
      <c r="G28" s="339">
        <f t="shared" si="2"/>
        <v>16</v>
      </c>
      <c r="H28" s="492">
        <v>109472</v>
      </c>
      <c r="I28" s="475">
        <f t="shared" si="0"/>
        <v>35</v>
      </c>
      <c r="J28" s="493"/>
      <c r="K28" s="494">
        <v>21.08</v>
      </c>
      <c r="L28" s="339">
        <f t="shared" si="1"/>
        <v>7</v>
      </c>
      <c r="M28" s="338">
        <f t="shared" si="3"/>
        <v>5193.2</v>
      </c>
    </row>
    <row r="29" spans="1:13" ht="17.45" customHeight="1">
      <c r="A29" s="336" t="s">
        <v>108</v>
      </c>
      <c r="B29" s="125">
        <v>93216</v>
      </c>
      <c r="C29" s="126">
        <v>92076</v>
      </c>
      <c r="D29" s="126">
        <v>90977</v>
      </c>
      <c r="E29" s="126">
        <v>89168</v>
      </c>
      <c r="F29" s="126">
        <v>86033</v>
      </c>
      <c r="G29" s="339">
        <f t="shared" si="2"/>
        <v>20</v>
      </c>
      <c r="H29" s="492">
        <v>81951</v>
      </c>
      <c r="I29" s="475">
        <f t="shared" si="0"/>
        <v>2</v>
      </c>
      <c r="J29" s="493"/>
      <c r="K29" s="494">
        <v>318.81</v>
      </c>
      <c r="L29" s="339">
        <f t="shared" si="1"/>
        <v>32</v>
      </c>
      <c r="M29" s="338">
        <f t="shared" si="3"/>
        <v>257.10000000000002</v>
      </c>
    </row>
    <row r="30" spans="1:13" ht="17.45" customHeight="1">
      <c r="A30" s="336" t="s">
        <v>107</v>
      </c>
      <c r="B30" s="125">
        <v>54273</v>
      </c>
      <c r="C30" s="126">
        <v>52839</v>
      </c>
      <c r="D30" s="126">
        <v>50162</v>
      </c>
      <c r="E30" s="126">
        <v>48073</v>
      </c>
      <c r="F30" s="126">
        <v>45601</v>
      </c>
      <c r="G30" s="339">
        <f t="shared" si="2"/>
        <v>32</v>
      </c>
      <c r="H30" s="492">
        <v>42755</v>
      </c>
      <c r="I30" s="475">
        <f t="shared" si="0"/>
        <v>7</v>
      </c>
      <c r="J30" s="493"/>
      <c r="K30" s="494">
        <v>205.53</v>
      </c>
      <c r="L30" s="339">
        <f t="shared" si="1"/>
        <v>34</v>
      </c>
      <c r="M30" s="338">
        <f t="shared" si="3"/>
        <v>208</v>
      </c>
    </row>
    <row r="31" spans="1:13" ht="17.45" customHeight="1">
      <c r="A31" s="336" t="s">
        <v>106</v>
      </c>
      <c r="B31" s="125">
        <v>123654</v>
      </c>
      <c r="C31" s="126">
        <v>132984</v>
      </c>
      <c r="D31" s="126">
        <v>155290</v>
      </c>
      <c r="E31" s="126">
        <v>164877</v>
      </c>
      <c r="F31" s="126">
        <v>164024</v>
      </c>
      <c r="G31" s="339">
        <f t="shared" si="2"/>
        <v>10</v>
      </c>
      <c r="H31" s="492">
        <v>171209</v>
      </c>
      <c r="I31" s="477">
        <f t="shared" si="0"/>
        <v>37</v>
      </c>
      <c r="J31" s="493" t="s">
        <v>358</v>
      </c>
      <c r="K31" s="495">
        <v>17.3</v>
      </c>
      <c r="L31" s="339">
        <f t="shared" si="1"/>
        <v>1</v>
      </c>
      <c r="M31" s="338">
        <f t="shared" si="3"/>
        <v>9896.5</v>
      </c>
    </row>
    <row r="32" spans="1:13" ht="17.45" customHeight="1">
      <c r="A32" s="336" t="s">
        <v>105</v>
      </c>
      <c r="B32" s="125">
        <v>79495</v>
      </c>
      <c r="C32" s="126">
        <v>82552</v>
      </c>
      <c r="D32" s="126">
        <v>84770</v>
      </c>
      <c r="E32" s="126">
        <v>86726</v>
      </c>
      <c r="F32" s="126">
        <v>89245</v>
      </c>
      <c r="G32" s="339">
        <f t="shared" si="2"/>
        <v>18</v>
      </c>
      <c r="H32" s="492">
        <v>92688</v>
      </c>
      <c r="I32" s="475">
        <f t="shared" si="0"/>
        <v>34</v>
      </c>
      <c r="J32" s="493"/>
      <c r="K32" s="494">
        <v>34.520000000000003</v>
      </c>
      <c r="L32" s="339">
        <f t="shared" si="1"/>
        <v>12</v>
      </c>
      <c r="M32" s="338">
        <f t="shared" si="3"/>
        <v>2685.1</v>
      </c>
    </row>
    <row r="33" spans="1:13" ht="17.45" customHeight="1">
      <c r="A33" s="336" t="s">
        <v>359</v>
      </c>
      <c r="B33" s="125">
        <v>57575</v>
      </c>
      <c r="C33" s="126">
        <v>58593</v>
      </c>
      <c r="D33" s="126">
        <v>59108</v>
      </c>
      <c r="E33" s="126">
        <v>60355</v>
      </c>
      <c r="F33" s="126">
        <v>60952</v>
      </c>
      <c r="G33" s="339">
        <f t="shared" si="2"/>
        <v>24</v>
      </c>
      <c r="H33" s="492">
        <v>63429</v>
      </c>
      <c r="I33" s="475">
        <f t="shared" si="0"/>
        <v>20</v>
      </c>
      <c r="J33" s="493"/>
      <c r="K33" s="494">
        <v>94.93</v>
      </c>
      <c r="L33" s="339">
        <f t="shared" si="1"/>
        <v>24</v>
      </c>
      <c r="M33" s="338">
        <f t="shared" si="3"/>
        <v>668.2</v>
      </c>
    </row>
    <row r="34" spans="1:13" ht="17.45" customHeight="1">
      <c r="A34" s="336" t="s">
        <v>104</v>
      </c>
      <c r="B34" s="125">
        <v>65218</v>
      </c>
      <c r="C34" s="126">
        <v>72595</v>
      </c>
      <c r="D34" s="126">
        <v>75735</v>
      </c>
      <c r="E34" s="126">
        <v>73212</v>
      </c>
      <c r="F34" s="126">
        <v>70734</v>
      </c>
      <c r="G34" s="339">
        <f t="shared" si="2"/>
        <v>22</v>
      </c>
      <c r="H34" s="492">
        <v>67042</v>
      </c>
      <c r="I34" s="475">
        <f t="shared" si="0"/>
        <v>25</v>
      </c>
      <c r="J34" s="493"/>
      <c r="K34" s="494">
        <v>74.94</v>
      </c>
      <c r="L34" s="339">
        <f t="shared" si="1"/>
        <v>18</v>
      </c>
      <c r="M34" s="338">
        <f t="shared" si="3"/>
        <v>894.6</v>
      </c>
    </row>
    <row r="35" spans="1:13" s="343" customFormat="1" ht="17.45" customHeight="1">
      <c r="A35" s="342" t="s">
        <v>103</v>
      </c>
      <c r="B35" s="125">
        <v>0</v>
      </c>
      <c r="C35" s="126">
        <v>60468</v>
      </c>
      <c r="D35" s="126">
        <v>60060</v>
      </c>
      <c r="E35" s="126">
        <v>88176</v>
      </c>
      <c r="F35" s="126">
        <v>92670</v>
      </c>
      <c r="G35" s="339">
        <f t="shared" si="2"/>
        <v>17</v>
      </c>
      <c r="H35" s="492">
        <v>101664</v>
      </c>
      <c r="I35" s="475">
        <f t="shared" si="0"/>
        <v>13</v>
      </c>
      <c r="J35" s="493"/>
      <c r="K35" s="494">
        <v>123.79</v>
      </c>
      <c r="L35" s="339">
        <f t="shared" si="1"/>
        <v>21</v>
      </c>
      <c r="M35" s="338">
        <f t="shared" si="3"/>
        <v>821.3</v>
      </c>
    </row>
    <row r="36" spans="1:13" s="343" customFormat="1" ht="17.45" customHeight="1">
      <c r="A36" s="342" t="s">
        <v>102</v>
      </c>
      <c r="B36" s="125">
        <v>0</v>
      </c>
      <c r="C36" s="126">
        <v>0</v>
      </c>
      <c r="D36" s="126">
        <v>53005</v>
      </c>
      <c r="E36" s="126">
        <v>60345</v>
      </c>
      <c r="F36" s="126">
        <v>61674</v>
      </c>
      <c r="G36" s="339">
        <f t="shared" si="2"/>
        <v>25</v>
      </c>
      <c r="H36" s="492">
        <v>61938</v>
      </c>
      <c r="I36" s="475">
        <f t="shared" si="0"/>
        <v>32</v>
      </c>
      <c r="J36" s="493"/>
      <c r="K36" s="494">
        <v>35.479999999999997</v>
      </c>
      <c r="L36" s="339">
        <f t="shared" si="1"/>
        <v>13</v>
      </c>
      <c r="M36" s="338">
        <f t="shared" si="3"/>
        <v>1745.7</v>
      </c>
    </row>
    <row r="37" spans="1:13" ht="17.45" customHeight="1">
      <c r="A37" s="342" t="s">
        <v>193</v>
      </c>
      <c r="B37" s="125">
        <v>0</v>
      </c>
      <c r="C37" s="126">
        <v>0</v>
      </c>
      <c r="D37" s="126">
        <v>51370</v>
      </c>
      <c r="E37" s="126">
        <v>51087</v>
      </c>
      <c r="F37" s="126">
        <v>49636</v>
      </c>
      <c r="G37" s="339">
        <f t="shared" si="2"/>
        <v>28</v>
      </c>
      <c r="H37" s="492">
        <v>49891</v>
      </c>
      <c r="I37" s="475">
        <f t="shared" si="0"/>
        <v>29</v>
      </c>
      <c r="J37" s="493"/>
      <c r="K37" s="494">
        <v>53.88</v>
      </c>
      <c r="L37" s="339">
        <f t="shared" si="1"/>
        <v>17</v>
      </c>
      <c r="M37" s="338">
        <f t="shared" si="3"/>
        <v>926</v>
      </c>
    </row>
    <row r="38" spans="1:13" ht="17.45" customHeight="1">
      <c r="A38" s="342" t="s">
        <v>101</v>
      </c>
      <c r="B38" s="125">
        <v>0</v>
      </c>
      <c r="C38" s="126">
        <v>0</v>
      </c>
      <c r="D38" s="126">
        <v>0</v>
      </c>
      <c r="E38" s="126">
        <v>42104</v>
      </c>
      <c r="F38" s="126">
        <v>39033</v>
      </c>
      <c r="G38" s="339">
        <f t="shared" si="2"/>
        <v>33</v>
      </c>
      <c r="H38" s="492">
        <v>35990</v>
      </c>
      <c r="I38" s="475">
        <f t="shared" si="0"/>
        <v>5</v>
      </c>
      <c r="J38" s="493"/>
      <c r="K38" s="494">
        <v>230.12</v>
      </c>
      <c r="L38" s="339">
        <f t="shared" si="1"/>
        <v>37</v>
      </c>
      <c r="M38" s="338">
        <f t="shared" si="3"/>
        <v>156.4</v>
      </c>
    </row>
    <row r="39" spans="1:13" ht="17.45" customHeight="1">
      <c r="A39" s="342" t="s">
        <v>100</v>
      </c>
      <c r="B39" s="125">
        <v>0</v>
      </c>
      <c r="C39" s="126">
        <v>0</v>
      </c>
      <c r="D39" s="126">
        <v>0</v>
      </c>
      <c r="E39" s="126">
        <v>39814</v>
      </c>
      <c r="F39" s="126">
        <v>37261</v>
      </c>
      <c r="G39" s="339">
        <f t="shared" si="2"/>
        <v>35</v>
      </c>
      <c r="H39" s="492">
        <v>34816</v>
      </c>
      <c r="I39" s="475">
        <f t="shared" si="0"/>
        <v>18</v>
      </c>
      <c r="J39" s="493"/>
      <c r="K39" s="494">
        <v>101.52</v>
      </c>
      <c r="L39" s="339">
        <f t="shared" si="1"/>
        <v>29</v>
      </c>
      <c r="M39" s="338">
        <f t="shared" si="3"/>
        <v>342.9</v>
      </c>
    </row>
    <row r="40" spans="1:13" ht="17.45" customHeight="1">
      <c r="A40" s="342" t="s">
        <v>99</v>
      </c>
      <c r="B40" s="125">
        <v>0</v>
      </c>
      <c r="C40" s="126">
        <v>0</v>
      </c>
      <c r="D40" s="126">
        <v>0</v>
      </c>
      <c r="E40" s="126">
        <v>82866</v>
      </c>
      <c r="F40" s="126">
        <v>77499</v>
      </c>
      <c r="G40" s="339">
        <f t="shared" si="2"/>
        <v>21</v>
      </c>
      <c r="H40" s="492">
        <v>72415</v>
      </c>
      <c r="I40" s="475">
        <f t="shared" si="0"/>
        <v>4</v>
      </c>
      <c r="J40" s="493"/>
      <c r="K40" s="494">
        <v>262.35000000000002</v>
      </c>
      <c r="L40" s="339">
        <f t="shared" si="1"/>
        <v>31</v>
      </c>
      <c r="M40" s="338">
        <f t="shared" si="3"/>
        <v>276</v>
      </c>
    </row>
    <row r="41" spans="1:13" ht="17.45" customHeight="1">
      <c r="A41" s="342" t="s">
        <v>98</v>
      </c>
      <c r="B41" s="125">
        <v>0</v>
      </c>
      <c r="C41" s="126">
        <v>0</v>
      </c>
      <c r="D41" s="126">
        <v>0</v>
      </c>
      <c r="E41" s="126">
        <v>56089</v>
      </c>
      <c r="F41" s="126">
        <v>52222</v>
      </c>
      <c r="G41" s="339">
        <f t="shared" si="2"/>
        <v>29</v>
      </c>
      <c r="H41" s="492">
        <v>48864</v>
      </c>
      <c r="I41" s="475">
        <f t="shared" si="0"/>
        <v>10</v>
      </c>
      <c r="J41" s="493"/>
      <c r="K41" s="494">
        <v>146.77000000000001</v>
      </c>
      <c r="L41" s="339">
        <f t="shared" si="1"/>
        <v>30</v>
      </c>
      <c r="M41" s="338">
        <f t="shared" si="3"/>
        <v>332.9</v>
      </c>
    </row>
    <row r="42" spans="1:13" ht="17.45" customHeight="1">
      <c r="A42" s="342" t="s">
        <v>97</v>
      </c>
      <c r="B42" s="125">
        <v>0</v>
      </c>
      <c r="C42" s="126">
        <v>0</v>
      </c>
      <c r="D42" s="126">
        <v>0</v>
      </c>
      <c r="E42" s="126">
        <v>40962</v>
      </c>
      <c r="F42" s="126">
        <v>38594</v>
      </c>
      <c r="G42" s="339">
        <f t="shared" si="2"/>
        <v>34</v>
      </c>
      <c r="H42" s="492">
        <v>35969</v>
      </c>
      <c r="I42" s="475">
        <f t="shared" si="0"/>
        <v>9</v>
      </c>
      <c r="J42" s="493"/>
      <c r="K42" s="494">
        <v>157.5</v>
      </c>
      <c r="L42" s="339">
        <f t="shared" si="1"/>
        <v>33</v>
      </c>
      <c r="M42" s="338">
        <f>ROUND(H42/K42,1)</f>
        <v>228.4</v>
      </c>
    </row>
    <row r="43" spans="1:13" ht="17.45" customHeight="1">
      <c r="A43" s="269" t="s">
        <v>461</v>
      </c>
      <c r="B43" s="129">
        <v>0</v>
      </c>
      <c r="C43" s="130">
        <v>0</v>
      </c>
      <c r="D43" s="130">
        <v>0</v>
      </c>
      <c r="E43" s="130">
        <v>0</v>
      </c>
      <c r="F43" s="130">
        <v>49184</v>
      </c>
      <c r="G43" s="344">
        <f t="shared" si="2"/>
        <v>30</v>
      </c>
      <c r="H43" s="499">
        <v>47872</v>
      </c>
      <c r="I43" s="478">
        <f t="shared" si="0"/>
        <v>27</v>
      </c>
      <c r="J43" s="500"/>
      <c r="K43" s="501">
        <v>58.08</v>
      </c>
      <c r="L43" s="344">
        <f t="shared" si="1"/>
        <v>20</v>
      </c>
      <c r="M43" s="345">
        <f t="shared" si="3"/>
        <v>824.2</v>
      </c>
    </row>
    <row r="44" spans="1:13" ht="17.45" customHeight="1">
      <c r="A44" s="170" t="s">
        <v>346</v>
      </c>
      <c r="B44" s="171">
        <f>SUM(B7:B42)</f>
        <v>4920139</v>
      </c>
      <c r="C44" s="172">
        <f>SUM(C7:C42)</f>
        <v>5099614</v>
      </c>
      <c r="D44" s="172">
        <f>SUM(D7:D42)</f>
        <v>5456469</v>
      </c>
      <c r="E44" s="172">
        <f>SUM(E7:E42)</f>
        <v>5943409</v>
      </c>
      <c r="F44" s="172">
        <f>SUM(F7:F42)</f>
        <v>5963367</v>
      </c>
      <c r="G44" s="173"/>
      <c r="H44" s="174">
        <f>SUM(H7:H43)</f>
        <v>6082655</v>
      </c>
      <c r="I44" s="173"/>
      <c r="J44" s="175"/>
      <c r="K44" s="176">
        <f>SUM(K7:K43)</f>
        <v>4405.4399999999996</v>
      </c>
      <c r="L44" s="173"/>
      <c r="M44" s="177">
        <f>ROUND(H44/K44,1)</f>
        <v>1380.7</v>
      </c>
    </row>
    <row r="45" spans="1:13" ht="16.5" customHeight="1">
      <c r="A45" s="270" t="s">
        <v>761</v>
      </c>
      <c r="B45" s="270"/>
      <c r="C45" s="270"/>
      <c r="D45" s="270"/>
      <c r="E45" s="270"/>
      <c r="F45" s="270"/>
      <c r="G45" s="270"/>
      <c r="H45" s="502"/>
      <c r="I45" s="502"/>
      <c r="J45" s="502"/>
      <c r="K45" s="502"/>
      <c r="L45" s="502"/>
      <c r="M45" s="346" t="s">
        <v>725</v>
      </c>
    </row>
    <row r="46" spans="1:13" ht="16.5" customHeight="1">
      <c r="A46" s="63" t="s">
        <v>360</v>
      </c>
      <c r="M46" s="347" t="s">
        <v>361</v>
      </c>
    </row>
  </sheetData>
  <mergeCells count="13">
    <mergeCell ref="I5:I6"/>
    <mergeCell ref="L5:L6"/>
    <mergeCell ref="E4:E6"/>
    <mergeCell ref="B3:F3"/>
    <mergeCell ref="A1:M1"/>
    <mergeCell ref="A3:A6"/>
    <mergeCell ref="G3:M3"/>
    <mergeCell ref="B4:B6"/>
    <mergeCell ref="C4:C6"/>
    <mergeCell ref="J5:K5"/>
    <mergeCell ref="D4:D6"/>
    <mergeCell ref="F4:F6"/>
    <mergeCell ref="G5:G6"/>
  </mergeCells>
  <phoneticPr fontId="5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M47"/>
  <sheetViews>
    <sheetView zoomScaleNormal="100" workbookViewId="0">
      <selection activeCell="K18" sqref="K18"/>
    </sheetView>
  </sheetViews>
  <sheetFormatPr defaultRowHeight="13.5"/>
  <cols>
    <col min="1" max="1" width="13.625" style="504" customWidth="1"/>
    <col min="2" max="3" width="11.25" style="504" customWidth="1"/>
    <col min="4" max="6" width="10.75" style="504" customWidth="1"/>
    <col min="7" max="7" width="4.5" style="504" customWidth="1"/>
    <col min="8" max="8" width="9" style="505" customWidth="1"/>
    <col min="9" max="16384" width="9" style="504"/>
  </cols>
  <sheetData>
    <row r="1" spans="1:13" ht="24">
      <c r="A1" s="662" t="s">
        <v>585</v>
      </c>
      <c r="B1" s="662"/>
      <c r="C1" s="662"/>
      <c r="D1" s="662"/>
      <c r="E1" s="662"/>
      <c r="F1" s="662"/>
      <c r="G1" s="662"/>
      <c r="H1" s="662"/>
      <c r="I1" s="503"/>
      <c r="J1" s="503"/>
      <c r="K1" s="503"/>
      <c r="L1" s="503"/>
      <c r="M1" s="503"/>
    </row>
    <row r="2" spans="1:13" ht="9" customHeight="1"/>
    <row r="3" spans="1:13" ht="16.5" customHeight="1">
      <c r="H3" s="505" t="s">
        <v>749</v>
      </c>
    </row>
    <row r="4" spans="1:13">
      <c r="A4" s="674" t="s">
        <v>241</v>
      </c>
      <c r="B4" s="676" t="s">
        <v>239</v>
      </c>
      <c r="C4" s="678" t="s">
        <v>225</v>
      </c>
      <c r="D4" s="506"/>
      <c r="E4" s="507"/>
      <c r="F4" s="507"/>
      <c r="G4" s="508"/>
      <c r="H4" s="672" t="s">
        <v>242</v>
      </c>
    </row>
    <row r="5" spans="1:13" ht="43.5" customHeight="1">
      <c r="A5" s="675"/>
      <c r="B5" s="677"/>
      <c r="C5" s="677"/>
      <c r="D5" s="509" t="s">
        <v>226</v>
      </c>
      <c r="E5" s="510" t="s">
        <v>227</v>
      </c>
      <c r="F5" s="510" t="s">
        <v>228</v>
      </c>
      <c r="G5" s="511" t="s">
        <v>237</v>
      </c>
      <c r="H5" s="673"/>
    </row>
    <row r="6" spans="1:13" ht="16.5" customHeight="1">
      <c r="A6" s="512" t="s">
        <v>229</v>
      </c>
      <c r="B6" s="513">
        <v>973121</v>
      </c>
      <c r="C6" s="514">
        <v>252883</v>
      </c>
      <c r="D6" s="515">
        <v>122657</v>
      </c>
      <c r="E6" s="515">
        <v>96660</v>
      </c>
      <c r="F6" s="516">
        <v>33566</v>
      </c>
      <c r="G6" s="513">
        <f>RANK(H6,$H$6:$H$42)</f>
        <v>27</v>
      </c>
      <c r="H6" s="517">
        <f>C6/B6*100</f>
        <v>25.98679917502551</v>
      </c>
    </row>
    <row r="7" spans="1:13" ht="16.5" customHeight="1">
      <c r="A7" s="512" t="s">
        <v>128</v>
      </c>
      <c r="B7" s="513">
        <v>59920</v>
      </c>
      <c r="C7" s="518">
        <v>22335</v>
      </c>
      <c r="D7" s="519">
        <v>10528</v>
      </c>
      <c r="E7" s="519">
        <v>7785</v>
      </c>
      <c r="F7" s="520">
        <v>4022</v>
      </c>
      <c r="G7" s="513">
        <f t="shared" ref="G7:G40" si="0">RANK(H7,$H$6:$H$42)</f>
        <v>7</v>
      </c>
      <c r="H7" s="517">
        <f t="shared" ref="H7:H43" si="1">C7/B7*100</f>
        <v>37.274699599465954</v>
      </c>
    </row>
    <row r="8" spans="1:13" ht="16.5" customHeight="1">
      <c r="A8" s="512" t="s">
        <v>127</v>
      </c>
      <c r="B8" s="513">
        <v>491821</v>
      </c>
      <c r="C8" s="518">
        <v>104137</v>
      </c>
      <c r="D8" s="519">
        <v>52241</v>
      </c>
      <c r="E8" s="519">
        <v>37584</v>
      </c>
      <c r="F8" s="520">
        <v>14312</v>
      </c>
      <c r="G8" s="513">
        <f t="shared" si="0"/>
        <v>36</v>
      </c>
      <c r="H8" s="517">
        <f t="shared" si="1"/>
        <v>21.173760372167923</v>
      </c>
    </row>
    <row r="9" spans="1:13" ht="16.5" customHeight="1">
      <c r="A9" s="512" t="s">
        <v>126</v>
      </c>
      <c r="B9" s="513">
        <v>643971</v>
      </c>
      <c r="C9" s="518">
        <v>154125</v>
      </c>
      <c r="D9" s="519">
        <v>72991</v>
      </c>
      <c r="E9" s="519">
        <v>59834</v>
      </c>
      <c r="F9" s="520">
        <v>21300</v>
      </c>
      <c r="G9" s="513">
        <f t="shared" si="0"/>
        <v>31</v>
      </c>
      <c r="H9" s="517">
        <f t="shared" si="1"/>
        <v>23.933531168329008</v>
      </c>
    </row>
    <row r="10" spans="1:13" ht="16.5" customHeight="1">
      <c r="A10" s="512" t="s">
        <v>125</v>
      </c>
      <c r="B10" s="513">
        <v>45887</v>
      </c>
      <c r="C10" s="518">
        <v>18157</v>
      </c>
      <c r="D10" s="519">
        <v>8581</v>
      </c>
      <c r="E10" s="519">
        <v>6120</v>
      </c>
      <c r="F10" s="520">
        <v>3456</v>
      </c>
      <c r="G10" s="513">
        <f t="shared" si="0"/>
        <v>4</v>
      </c>
      <c r="H10" s="517">
        <f t="shared" si="1"/>
        <v>39.568941094427615</v>
      </c>
    </row>
    <row r="11" spans="1:13" ht="16.5" customHeight="1">
      <c r="A11" s="512" t="s">
        <v>124</v>
      </c>
      <c r="B11" s="513">
        <v>135400</v>
      </c>
      <c r="C11" s="518">
        <v>37633</v>
      </c>
      <c r="D11" s="519">
        <v>18840</v>
      </c>
      <c r="E11" s="519">
        <v>13677</v>
      </c>
      <c r="F11" s="520">
        <v>5116</v>
      </c>
      <c r="G11" s="513">
        <f t="shared" si="0"/>
        <v>23</v>
      </c>
      <c r="H11" s="517">
        <f t="shared" si="1"/>
        <v>27.793943870014772</v>
      </c>
    </row>
    <row r="12" spans="1:13" ht="16.5" customHeight="1">
      <c r="A12" s="512" t="s">
        <v>123</v>
      </c>
      <c r="B12" s="513">
        <v>498994</v>
      </c>
      <c r="C12" s="518">
        <v>127717</v>
      </c>
      <c r="D12" s="519">
        <v>61648</v>
      </c>
      <c r="E12" s="519">
        <v>48652</v>
      </c>
      <c r="F12" s="520">
        <v>17417</v>
      </c>
      <c r="G12" s="513">
        <f t="shared" si="0"/>
        <v>29</v>
      </c>
      <c r="H12" s="517">
        <f t="shared" si="1"/>
        <v>25.594896932628448</v>
      </c>
    </row>
    <row r="13" spans="1:13" ht="16.5" customHeight="1">
      <c r="A13" s="512" t="s">
        <v>122</v>
      </c>
      <c r="B13" s="513">
        <v>154330</v>
      </c>
      <c r="C13" s="518">
        <v>47083</v>
      </c>
      <c r="D13" s="519">
        <v>24767</v>
      </c>
      <c r="E13" s="519">
        <v>16589</v>
      </c>
      <c r="F13" s="520">
        <v>5727</v>
      </c>
      <c r="G13" s="513">
        <f t="shared" si="0"/>
        <v>15</v>
      </c>
      <c r="H13" s="517">
        <f t="shared" si="1"/>
        <v>30.508002332663775</v>
      </c>
    </row>
    <row r="14" spans="1:13" ht="16.5" customHeight="1">
      <c r="A14" s="512" t="s">
        <v>121</v>
      </c>
      <c r="B14" s="513">
        <v>88705</v>
      </c>
      <c r="C14" s="518">
        <v>29065</v>
      </c>
      <c r="D14" s="519">
        <v>14683</v>
      </c>
      <c r="E14" s="519">
        <v>10171</v>
      </c>
      <c r="F14" s="520">
        <v>4211</v>
      </c>
      <c r="G14" s="513">
        <f t="shared" si="0"/>
        <v>11</v>
      </c>
      <c r="H14" s="517">
        <f t="shared" si="1"/>
        <v>32.76590947522687</v>
      </c>
    </row>
    <row r="15" spans="1:13" ht="16.5" customHeight="1">
      <c r="A15" s="65" t="s">
        <v>120</v>
      </c>
      <c r="B15" s="163">
        <v>133161</v>
      </c>
      <c r="C15" s="521">
        <v>30638</v>
      </c>
      <c r="D15" s="522">
        <v>16502</v>
      </c>
      <c r="E15" s="522">
        <v>9811</v>
      </c>
      <c r="F15" s="523">
        <v>4325</v>
      </c>
      <c r="G15" s="163">
        <f t="shared" si="0"/>
        <v>34</v>
      </c>
      <c r="H15" s="164">
        <f t="shared" si="1"/>
        <v>23.00823814780604</v>
      </c>
    </row>
    <row r="16" spans="1:13" ht="16.5" customHeight="1">
      <c r="A16" s="512" t="s">
        <v>94</v>
      </c>
      <c r="B16" s="513">
        <v>174695</v>
      </c>
      <c r="C16" s="518">
        <v>55398</v>
      </c>
      <c r="D16" s="519">
        <v>28715</v>
      </c>
      <c r="E16" s="519">
        <v>20168</v>
      </c>
      <c r="F16" s="520">
        <v>6515</v>
      </c>
      <c r="G16" s="513">
        <f t="shared" si="0"/>
        <v>13</v>
      </c>
      <c r="H16" s="517">
        <f t="shared" si="1"/>
        <v>31.711268210309395</v>
      </c>
    </row>
    <row r="17" spans="1:8" ht="16.5" customHeight="1">
      <c r="A17" s="512" t="s">
        <v>119</v>
      </c>
      <c r="B17" s="513">
        <v>57923</v>
      </c>
      <c r="C17" s="518">
        <v>17246</v>
      </c>
      <c r="D17" s="519">
        <v>9317</v>
      </c>
      <c r="E17" s="519">
        <v>5517</v>
      </c>
      <c r="F17" s="520">
        <v>2412</v>
      </c>
      <c r="G17" s="513">
        <f t="shared" si="0"/>
        <v>19</v>
      </c>
      <c r="H17" s="517">
        <f t="shared" si="1"/>
        <v>29.774010324050892</v>
      </c>
    </row>
    <row r="18" spans="1:8" ht="16.5" customHeight="1">
      <c r="A18" s="512" t="s">
        <v>118</v>
      </c>
      <c r="B18" s="513">
        <v>64989</v>
      </c>
      <c r="C18" s="518">
        <v>19825</v>
      </c>
      <c r="D18" s="519">
        <v>10142</v>
      </c>
      <c r="E18" s="519">
        <v>6344</v>
      </c>
      <c r="F18" s="520">
        <v>3339</v>
      </c>
      <c r="G18" s="513">
        <f t="shared" si="0"/>
        <v>16</v>
      </c>
      <c r="H18" s="517">
        <f t="shared" si="1"/>
        <v>30.50516241210051</v>
      </c>
    </row>
    <row r="19" spans="1:8" ht="16.5" customHeight="1">
      <c r="A19" s="512" t="s">
        <v>117</v>
      </c>
      <c r="B19" s="513">
        <v>174033</v>
      </c>
      <c r="C19" s="518">
        <v>40480</v>
      </c>
      <c r="D19" s="519">
        <v>19402</v>
      </c>
      <c r="E19" s="519">
        <v>15385</v>
      </c>
      <c r="F19" s="520">
        <v>5693</v>
      </c>
      <c r="G19" s="513">
        <f t="shared" si="0"/>
        <v>33</v>
      </c>
      <c r="H19" s="517">
        <f t="shared" si="1"/>
        <v>23.259956445042032</v>
      </c>
    </row>
    <row r="20" spans="1:8" ht="16.5" customHeight="1">
      <c r="A20" s="512" t="s">
        <v>116</v>
      </c>
      <c r="B20" s="513">
        <v>426128</v>
      </c>
      <c r="C20" s="518">
        <v>110162</v>
      </c>
      <c r="D20" s="519">
        <v>55605</v>
      </c>
      <c r="E20" s="519">
        <v>40042</v>
      </c>
      <c r="F20" s="520">
        <v>14515</v>
      </c>
      <c r="G20" s="513">
        <f t="shared" si="0"/>
        <v>28</v>
      </c>
      <c r="H20" s="517">
        <f t="shared" si="1"/>
        <v>25.851856719107875</v>
      </c>
    </row>
    <row r="21" spans="1:8" ht="16.5" customHeight="1">
      <c r="A21" s="512" t="s">
        <v>115</v>
      </c>
      <c r="B21" s="513">
        <v>17055</v>
      </c>
      <c r="C21" s="518">
        <v>7422</v>
      </c>
      <c r="D21" s="519">
        <v>3410</v>
      </c>
      <c r="E21" s="519">
        <v>2538</v>
      </c>
      <c r="F21" s="520">
        <v>1474</v>
      </c>
      <c r="G21" s="513">
        <f t="shared" si="0"/>
        <v>2</v>
      </c>
      <c r="H21" s="517">
        <f t="shared" si="1"/>
        <v>43.518029903254181</v>
      </c>
    </row>
    <row r="22" spans="1:8" ht="16.5" customHeight="1">
      <c r="A22" s="512" t="s">
        <v>114</v>
      </c>
      <c r="B22" s="513">
        <v>274780</v>
      </c>
      <c r="C22" s="518">
        <v>80125</v>
      </c>
      <c r="D22" s="519">
        <v>41764</v>
      </c>
      <c r="E22" s="519">
        <v>28348</v>
      </c>
      <c r="F22" s="520">
        <v>10013</v>
      </c>
      <c r="G22" s="513">
        <f t="shared" si="0"/>
        <v>20</v>
      </c>
      <c r="H22" s="517">
        <f t="shared" si="1"/>
        <v>29.159691389475217</v>
      </c>
    </row>
    <row r="23" spans="1:8" ht="16.5" customHeight="1">
      <c r="A23" s="512" t="s">
        <v>113</v>
      </c>
      <c r="B23" s="513">
        <v>197041</v>
      </c>
      <c r="C23" s="518">
        <v>46162</v>
      </c>
      <c r="D23" s="519">
        <v>22741</v>
      </c>
      <c r="E23" s="519">
        <v>17184</v>
      </c>
      <c r="F23" s="520">
        <v>6237</v>
      </c>
      <c r="G23" s="513">
        <f>RANK(H23,$H$6:$H$42)</f>
        <v>32</v>
      </c>
      <c r="H23" s="517">
        <f t="shared" si="1"/>
        <v>23.427611512324848</v>
      </c>
    </row>
    <row r="24" spans="1:8" ht="16.5" customHeight="1">
      <c r="A24" s="512" t="s">
        <v>112</v>
      </c>
      <c r="B24" s="513">
        <v>200275</v>
      </c>
      <c r="C24" s="518">
        <v>50143</v>
      </c>
      <c r="D24" s="519">
        <v>23687</v>
      </c>
      <c r="E24" s="519">
        <v>19873</v>
      </c>
      <c r="F24" s="520">
        <v>6583</v>
      </c>
      <c r="G24" s="513">
        <f t="shared" si="0"/>
        <v>30</v>
      </c>
      <c r="H24" s="517">
        <f t="shared" si="1"/>
        <v>25.037074023218075</v>
      </c>
    </row>
    <row r="25" spans="1:8" ht="16.5" customHeight="1">
      <c r="A25" s="512" t="s">
        <v>111</v>
      </c>
      <c r="B25" s="513">
        <v>132002</v>
      </c>
      <c r="C25" s="518">
        <v>40157</v>
      </c>
      <c r="D25" s="519">
        <v>18955</v>
      </c>
      <c r="E25" s="519">
        <v>15712</v>
      </c>
      <c r="F25" s="520">
        <v>5490</v>
      </c>
      <c r="G25" s="513">
        <f t="shared" si="0"/>
        <v>17</v>
      </c>
      <c r="H25" s="517">
        <f t="shared" si="1"/>
        <v>30.421508765018711</v>
      </c>
    </row>
    <row r="26" spans="1:8" ht="16.5" customHeight="1">
      <c r="A26" s="512" t="s">
        <v>110</v>
      </c>
      <c r="B26" s="513">
        <v>32457</v>
      </c>
      <c r="C26" s="518">
        <v>12435</v>
      </c>
      <c r="D26" s="519">
        <v>5695</v>
      </c>
      <c r="E26" s="519">
        <v>4269</v>
      </c>
      <c r="F26" s="520">
        <v>2471</v>
      </c>
      <c r="G26" s="513">
        <f t="shared" si="0"/>
        <v>5</v>
      </c>
      <c r="H26" s="517">
        <f t="shared" si="1"/>
        <v>38.312228486921157</v>
      </c>
    </row>
    <row r="27" spans="1:8" ht="16.5" customHeight="1">
      <c r="A27" s="512" t="s">
        <v>349</v>
      </c>
      <c r="B27" s="513">
        <v>110038</v>
      </c>
      <c r="C27" s="518">
        <v>31129</v>
      </c>
      <c r="D27" s="519">
        <v>15425</v>
      </c>
      <c r="E27" s="519">
        <v>12106</v>
      </c>
      <c r="F27" s="520">
        <v>3598</v>
      </c>
      <c r="G27" s="513">
        <f t="shared" si="0"/>
        <v>22</v>
      </c>
      <c r="H27" s="517">
        <f t="shared" si="1"/>
        <v>28.289318235518639</v>
      </c>
    </row>
    <row r="28" spans="1:8" ht="16.5" customHeight="1">
      <c r="A28" s="512" t="s">
        <v>108</v>
      </c>
      <c r="B28" s="513">
        <v>83499</v>
      </c>
      <c r="C28" s="518">
        <v>26324</v>
      </c>
      <c r="D28" s="519">
        <v>12993</v>
      </c>
      <c r="E28" s="519">
        <v>9339</v>
      </c>
      <c r="F28" s="520">
        <v>3992</v>
      </c>
      <c r="G28" s="513">
        <f t="shared" si="0"/>
        <v>14</v>
      </c>
      <c r="H28" s="517">
        <f t="shared" si="1"/>
        <v>31.526126061389959</v>
      </c>
    </row>
    <row r="29" spans="1:8" ht="16.5" customHeight="1">
      <c r="A29" s="512" t="s">
        <v>107</v>
      </c>
      <c r="B29" s="513">
        <v>43799</v>
      </c>
      <c r="C29" s="518">
        <v>16478</v>
      </c>
      <c r="D29" s="519">
        <v>7966</v>
      </c>
      <c r="E29" s="519">
        <v>5811</v>
      </c>
      <c r="F29" s="520">
        <v>2701</v>
      </c>
      <c r="G29" s="513">
        <f t="shared" si="0"/>
        <v>6</v>
      </c>
      <c r="H29" s="517">
        <f t="shared" si="1"/>
        <v>37.621863512865588</v>
      </c>
    </row>
    <row r="30" spans="1:8" ht="16.5" customHeight="1">
      <c r="A30" s="512" t="s">
        <v>106</v>
      </c>
      <c r="B30" s="513">
        <v>170978</v>
      </c>
      <c r="C30" s="518">
        <v>29902</v>
      </c>
      <c r="D30" s="519">
        <v>16592</v>
      </c>
      <c r="E30" s="519">
        <v>10063</v>
      </c>
      <c r="F30" s="520">
        <v>3247</v>
      </c>
      <c r="G30" s="513">
        <f t="shared" si="0"/>
        <v>37</v>
      </c>
      <c r="H30" s="517">
        <f t="shared" si="1"/>
        <v>17.488799728620055</v>
      </c>
    </row>
    <row r="31" spans="1:8" ht="16.5" customHeight="1">
      <c r="A31" s="512" t="s">
        <v>105</v>
      </c>
      <c r="B31" s="513">
        <v>94865</v>
      </c>
      <c r="C31" s="518">
        <v>27101</v>
      </c>
      <c r="D31" s="519">
        <v>13210</v>
      </c>
      <c r="E31" s="519">
        <v>10754</v>
      </c>
      <c r="F31" s="520">
        <v>3137</v>
      </c>
      <c r="G31" s="513">
        <f t="shared" si="0"/>
        <v>21</v>
      </c>
      <c r="H31" s="517">
        <f t="shared" si="1"/>
        <v>28.567965002898855</v>
      </c>
    </row>
    <row r="32" spans="1:8" ht="16.5" customHeight="1">
      <c r="A32" s="512" t="s">
        <v>350</v>
      </c>
      <c r="B32" s="513">
        <v>64519</v>
      </c>
      <c r="C32" s="518">
        <v>17192</v>
      </c>
      <c r="D32" s="519">
        <v>9393</v>
      </c>
      <c r="E32" s="519">
        <v>5702</v>
      </c>
      <c r="F32" s="520">
        <v>2097</v>
      </c>
      <c r="G32" s="513">
        <f t="shared" si="0"/>
        <v>25</v>
      </c>
      <c r="H32" s="517">
        <f t="shared" si="1"/>
        <v>26.646414234566564</v>
      </c>
    </row>
    <row r="33" spans="1:8" ht="16.5" customHeight="1">
      <c r="A33" s="512" t="s">
        <v>104</v>
      </c>
      <c r="B33" s="513">
        <v>69169</v>
      </c>
      <c r="C33" s="518">
        <v>20853</v>
      </c>
      <c r="D33" s="519">
        <v>11775</v>
      </c>
      <c r="E33" s="519">
        <v>6821</v>
      </c>
      <c r="F33" s="520">
        <v>2257</v>
      </c>
      <c r="G33" s="513">
        <f t="shared" si="0"/>
        <v>18</v>
      </c>
      <c r="H33" s="517">
        <f t="shared" si="1"/>
        <v>30.147898625106624</v>
      </c>
    </row>
    <row r="34" spans="1:8" ht="16.5" customHeight="1">
      <c r="A34" s="512" t="s">
        <v>351</v>
      </c>
      <c r="B34" s="513">
        <v>103794</v>
      </c>
      <c r="C34" s="518">
        <v>23570</v>
      </c>
      <c r="D34" s="519">
        <v>13884</v>
      </c>
      <c r="E34" s="519">
        <v>6669</v>
      </c>
      <c r="F34" s="520">
        <v>3017</v>
      </c>
      <c r="G34" s="513">
        <f t="shared" si="0"/>
        <v>35</v>
      </c>
      <c r="H34" s="517">
        <f t="shared" si="1"/>
        <v>22.708441721101412</v>
      </c>
    </row>
    <row r="35" spans="1:8" ht="16.5" customHeight="1">
      <c r="A35" s="512" t="s">
        <v>230</v>
      </c>
      <c r="B35" s="513">
        <v>63336</v>
      </c>
      <c r="C35" s="518">
        <v>16790</v>
      </c>
      <c r="D35" s="519">
        <v>9079</v>
      </c>
      <c r="E35" s="519">
        <v>5892</v>
      </c>
      <c r="F35" s="520">
        <v>1819</v>
      </c>
      <c r="G35" s="513">
        <f t="shared" si="0"/>
        <v>26</v>
      </c>
      <c r="H35" s="517">
        <f t="shared" si="1"/>
        <v>26.509410130099788</v>
      </c>
    </row>
    <row r="36" spans="1:8" ht="16.5" customHeight="1">
      <c r="A36" s="512" t="s">
        <v>231</v>
      </c>
      <c r="B36" s="513">
        <v>50163</v>
      </c>
      <c r="C36" s="518">
        <v>13856</v>
      </c>
      <c r="D36" s="519">
        <v>8255</v>
      </c>
      <c r="E36" s="519">
        <v>4257</v>
      </c>
      <c r="F36" s="520">
        <v>1344</v>
      </c>
      <c r="G36" s="513">
        <f t="shared" si="0"/>
        <v>24</v>
      </c>
      <c r="H36" s="517">
        <f t="shared" si="1"/>
        <v>27.621952435061697</v>
      </c>
    </row>
    <row r="37" spans="1:8" ht="16.5" customHeight="1">
      <c r="A37" s="512" t="s">
        <v>232</v>
      </c>
      <c r="B37" s="513">
        <v>37444</v>
      </c>
      <c r="C37" s="518">
        <v>17099</v>
      </c>
      <c r="D37" s="519">
        <v>7718</v>
      </c>
      <c r="E37" s="519">
        <v>5844</v>
      </c>
      <c r="F37" s="520">
        <v>3537</v>
      </c>
      <c r="G37" s="513">
        <f t="shared" si="0"/>
        <v>1</v>
      </c>
      <c r="H37" s="517">
        <f t="shared" si="1"/>
        <v>45.665527187266321</v>
      </c>
    </row>
    <row r="38" spans="1:8" ht="16.5" customHeight="1">
      <c r="A38" s="512" t="s">
        <v>233</v>
      </c>
      <c r="B38" s="513">
        <v>35881</v>
      </c>
      <c r="C38" s="518">
        <v>12368</v>
      </c>
      <c r="D38" s="519">
        <v>6072</v>
      </c>
      <c r="E38" s="519">
        <v>3928</v>
      </c>
      <c r="F38" s="520">
        <v>2368</v>
      </c>
      <c r="G38" s="513">
        <f t="shared" si="0"/>
        <v>10</v>
      </c>
      <c r="H38" s="517">
        <f t="shared" si="1"/>
        <v>34.469496390847524</v>
      </c>
    </row>
    <row r="39" spans="1:8" ht="16.5" customHeight="1">
      <c r="A39" s="512" t="s">
        <v>234</v>
      </c>
      <c r="B39" s="513">
        <v>75115</v>
      </c>
      <c r="C39" s="518">
        <v>27045</v>
      </c>
      <c r="D39" s="519">
        <v>13270</v>
      </c>
      <c r="E39" s="519">
        <v>8881</v>
      </c>
      <c r="F39" s="520">
        <v>4894</v>
      </c>
      <c r="G39" s="513">
        <f t="shared" si="0"/>
        <v>8</v>
      </c>
      <c r="H39" s="517">
        <f t="shared" si="1"/>
        <v>36.004792651268062</v>
      </c>
    </row>
    <row r="40" spans="1:8" ht="16.5" customHeight="1">
      <c r="A40" s="512" t="s">
        <v>235</v>
      </c>
      <c r="B40" s="513">
        <v>50905</v>
      </c>
      <c r="C40" s="518">
        <v>17627</v>
      </c>
      <c r="D40" s="519">
        <v>9123</v>
      </c>
      <c r="E40" s="519">
        <v>5767</v>
      </c>
      <c r="F40" s="520">
        <v>2737</v>
      </c>
      <c r="G40" s="513">
        <f t="shared" si="0"/>
        <v>9</v>
      </c>
      <c r="H40" s="517">
        <f t="shared" si="1"/>
        <v>34.627246832334741</v>
      </c>
    </row>
    <row r="41" spans="1:8" ht="16.5" customHeight="1">
      <c r="A41" s="512" t="s">
        <v>236</v>
      </c>
      <c r="B41" s="513">
        <v>37500</v>
      </c>
      <c r="C41" s="518">
        <v>15232</v>
      </c>
      <c r="D41" s="519">
        <v>7034</v>
      </c>
      <c r="E41" s="519">
        <v>5298</v>
      </c>
      <c r="F41" s="520">
        <v>2900</v>
      </c>
      <c r="G41" s="513">
        <f>RANK(H41,$H$6:$H$42)</f>
        <v>3</v>
      </c>
      <c r="H41" s="517">
        <f>C41/B41*100</f>
        <v>40.618666666666662</v>
      </c>
    </row>
    <row r="42" spans="1:8" ht="16.5" customHeight="1">
      <c r="A42" s="512" t="s">
        <v>462</v>
      </c>
      <c r="B42" s="513">
        <v>49108</v>
      </c>
      <c r="C42" s="518">
        <v>15758</v>
      </c>
      <c r="D42" s="519">
        <v>8414</v>
      </c>
      <c r="E42" s="519">
        <v>5179</v>
      </c>
      <c r="F42" s="520">
        <v>2165</v>
      </c>
      <c r="G42" s="513">
        <f>RANK(H42,$H$6:$H$42)</f>
        <v>12</v>
      </c>
      <c r="H42" s="517">
        <f t="shared" si="1"/>
        <v>32.088458092367844</v>
      </c>
    </row>
    <row r="43" spans="1:8" ht="16.5" customHeight="1">
      <c r="A43" s="122" t="s">
        <v>238</v>
      </c>
      <c r="B43" s="165">
        <f>SUM(B6:B42)</f>
        <v>6116801</v>
      </c>
      <c r="C43" s="166">
        <f>SUM(C6:C42)</f>
        <v>1631652</v>
      </c>
      <c r="D43" s="167">
        <f>SUM(D6:D42)</f>
        <v>813074</v>
      </c>
      <c r="E43" s="167">
        <f>SUM(E6:E42)</f>
        <v>594574</v>
      </c>
      <c r="F43" s="168">
        <f>SUM(F6:F42)</f>
        <v>224004</v>
      </c>
      <c r="G43" s="64"/>
      <c r="H43" s="169">
        <f t="shared" si="1"/>
        <v>26.67492370603523</v>
      </c>
    </row>
    <row r="44" spans="1:8" ht="16.5" customHeight="1">
      <c r="A44" s="66" t="s">
        <v>727</v>
      </c>
      <c r="H44" s="505" t="s">
        <v>240</v>
      </c>
    </row>
    <row r="45" spans="1:8" ht="16.5" customHeight="1">
      <c r="A45" s="66" t="s">
        <v>728</v>
      </c>
    </row>
    <row r="46" spans="1:8" ht="16.5" customHeight="1">
      <c r="A46" s="66"/>
    </row>
    <row r="47" spans="1:8">
      <c r="A47" s="66" t="s">
        <v>573</v>
      </c>
    </row>
  </sheetData>
  <mergeCells count="5">
    <mergeCell ref="A1:H1"/>
    <mergeCell ref="H4:H5"/>
    <mergeCell ref="A4:A5"/>
    <mergeCell ref="B4:B5"/>
    <mergeCell ref="C4:C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8"/>
  <sheetViews>
    <sheetView zoomScale="115" zoomScaleNormal="115" zoomScaleSheetLayoutView="115" workbookViewId="0">
      <selection sqref="A1:M1"/>
    </sheetView>
  </sheetViews>
  <sheetFormatPr defaultRowHeight="13.5"/>
  <cols>
    <col min="1" max="2" width="8.25" style="461" customWidth="1"/>
    <col min="3" max="13" width="6.875" style="461" customWidth="1"/>
    <col min="14" max="16384" width="9" style="461"/>
  </cols>
  <sheetData>
    <row r="1" spans="1:13" ht="24">
      <c r="A1" s="683" t="s">
        <v>759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</row>
    <row r="2" spans="1:13" ht="16.5" customHeight="1">
      <c r="A2" s="462"/>
      <c r="B2" s="462"/>
      <c r="C2" s="462"/>
      <c r="D2" s="462"/>
      <c r="E2" s="462"/>
      <c r="F2" s="462"/>
      <c r="G2" s="462"/>
      <c r="H2" s="462"/>
      <c r="J2" s="462"/>
      <c r="K2" s="462"/>
      <c r="L2" s="462"/>
      <c r="M2" s="463" t="s">
        <v>721</v>
      </c>
    </row>
    <row r="3" spans="1:13" ht="9.75" customHeight="1">
      <c r="A3" s="464" t="s">
        <v>722</v>
      </c>
      <c r="B3" s="465" t="s">
        <v>723</v>
      </c>
      <c r="C3" s="684" t="s">
        <v>754</v>
      </c>
      <c r="D3" s="684">
        <v>50</v>
      </c>
      <c r="E3" s="684">
        <v>60</v>
      </c>
      <c r="F3" s="684" t="s">
        <v>753</v>
      </c>
      <c r="G3" s="684">
        <v>17</v>
      </c>
      <c r="H3" s="684">
        <v>22</v>
      </c>
      <c r="I3" s="684">
        <v>27</v>
      </c>
      <c r="J3" s="684">
        <v>29</v>
      </c>
      <c r="K3" s="684">
        <v>30</v>
      </c>
      <c r="L3" s="684">
        <v>31</v>
      </c>
      <c r="M3" s="686" t="s">
        <v>752</v>
      </c>
    </row>
    <row r="4" spans="1:13" ht="9.75" customHeight="1">
      <c r="A4" s="466" t="s">
        <v>758</v>
      </c>
      <c r="B4" s="467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7"/>
    </row>
    <row r="5" spans="1:13" ht="13.5" customHeight="1">
      <c r="A5" s="688" t="s">
        <v>159</v>
      </c>
      <c r="B5" s="688"/>
      <c r="C5" s="468">
        <f t="shared" ref="C5:L5" si="0">SUM(C8:C80)</f>
        <v>146</v>
      </c>
      <c r="D5" s="468">
        <f t="shared" si="0"/>
        <v>131</v>
      </c>
      <c r="E5" s="468">
        <f t="shared" si="0"/>
        <v>250</v>
      </c>
      <c r="F5" s="468">
        <f t="shared" si="0"/>
        <v>1296</v>
      </c>
      <c r="G5" s="468">
        <f t="shared" si="0"/>
        <v>2111</v>
      </c>
      <c r="H5" s="468">
        <f t="shared" si="0"/>
        <v>2570</v>
      </c>
      <c r="I5" s="468">
        <f t="shared" si="0"/>
        <v>2625</v>
      </c>
      <c r="J5" s="468">
        <f t="shared" si="0"/>
        <v>3313</v>
      </c>
      <c r="K5" s="468">
        <f t="shared" si="0"/>
        <v>4028</v>
      </c>
      <c r="L5" s="468">
        <f t="shared" si="0"/>
        <v>4610</v>
      </c>
      <c r="M5" s="468">
        <f>SUM(M6:M82)</f>
        <v>6255</v>
      </c>
    </row>
    <row r="6" spans="1:13" ht="9" customHeight="1">
      <c r="A6" s="679" t="s">
        <v>569</v>
      </c>
      <c r="B6" s="680"/>
      <c r="C6" s="331">
        <v>23</v>
      </c>
      <c r="D6" s="331">
        <v>8</v>
      </c>
      <c r="E6" s="331">
        <v>30</v>
      </c>
      <c r="F6" s="331">
        <v>119</v>
      </c>
      <c r="G6" s="331">
        <v>337</v>
      </c>
      <c r="H6" s="331">
        <v>764</v>
      </c>
      <c r="I6" s="331">
        <v>593</v>
      </c>
      <c r="J6" s="331">
        <v>710</v>
      </c>
      <c r="K6" s="331">
        <v>781</v>
      </c>
      <c r="L6" s="331">
        <v>774</v>
      </c>
      <c r="M6" s="331">
        <v>841</v>
      </c>
    </row>
    <row r="7" spans="1:13" ht="9" customHeight="1">
      <c r="A7" s="679" t="s">
        <v>733</v>
      </c>
      <c r="B7" s="680"/>
      <c r="C7" s="331" t="s">
        <v>729</v>
      </c>
      <c r="D7" s="331" t="s">
        <v>729</v>
      </c>
      <c r="E7" s="331" t="s">
        <v>729</v>
      </c>
      <c r="F7" s="331" t="s">
        <v>729</v>
      </c>
      <c r="G7" s="331" t="s">
        <v>729</v>
      </c>
      <c r="H7" s="331" t="s">
        <v>729</v>
      </c>
      <c r="I7" s="331">
        <v>186</v>
      </c>
      <c r="J7" s="331">
        <v>221</v>
      </c>
      <c r="K7" s="331">
        <v>236</v>
      </c>
      <c r="L7" s="331">
        <v>249</v>
      </c>
      <c r="M7" s="331">
        <v>272</v>
      </c>
    </row>
    <row r="8" spans="1:13" ht="9" customHeight="1">
      <c r="A8" s="679" t="s">
        <v>139</v>
      </c>
      <c r="B8" s="680"/>
      <c r="C8" s="557">
        <v>0</v>
      </c>
      <c r="D8" s="557">
        <v>0</v>
      </c>
      <c r="E8" s="557">
        <v>16</v>
      </c>
      <c r="F8" s="557">
        <v>138</v>
      </c>
      <c r="G8" s="557">
        <v>366</v>
      </c>
      <c r="H8" s="557">
        <v>583</v>
      </c>
      <c r="I8" s="557">
        <v>651</v>
      </c>
      <c r="J8" s="557">
        <v>770</v>
      </c>
      <c r="K8" s="557">
        <v>882</v>
      </c>
      <c r="L8" s="557">
        <v>891</v>
      </c>
      <c r="M8" s="557">
        <v>965</v>
      </c>
    </row>
    <row r="9" spans="1:13" ht="9" customHeight="1">
      <c r="A9" s="679" t="s">
        <v>291</v>
      </c>
      <c r="B9" s="680"/>
      <c r="C9" s="331">
        <v>0</v>
      </c>
      <c r="D9" s="331">
        <v>0</v>
      </c>
      <c r="E9" s="331">
        <v>0</v>
      </c>
      <c r="F9" s="331">
        <v>5</v>
      </c>
      <c r="G9" s="331">
        <v>16</v>
      </c>
      <c r="H9" s="331">
        <v>31</v>
      </c>
      <c r="I9" s="331">
        <v>147</v>
      </c>
      <c r="J9" s="331">
        <v>419</v>
      </c>
      <c r="K9" s="331">
        <v>526</v>
      </c>
      <c r="L9" s="331">
        <v>665</v>
      </c>
      <c r="M9" s="331">
        <v>807</v>
      </c>
    </row>
    <row r="10" spans="1:13" ht="9" customHeight="1">
      <c r="A10" s="679" t="s">
        <v>212</v>
      </c>
      <c r="B10" s="680"/>
      <c r="C10" s="331">
        <v>0</v>
      </c>
      <c r="D10" s="331">
        <v>0</v>
      </c>
      <c r="E10" s="331">
        <v>0</v>
      </c>
      <c r="F10" s="331">
        <v>0</v>
      </c>
      <c r="G10" s="331">
        <v>2</v>
      </c>
      <c r="H10" s="331">
        <v>11</v>
      </c>
      <c r="I10" s="331">
        <v>126</v>
      </c>
      <c r="J10" s="331">
        <v>207</v>
      </c>
      <c r="K10" s="331">
        <v>404</v>
      </c>
      <c r="L10" s="331">
        <v>581</v>
      </c>
      <c r="M10" s="331">
        <v>649</v>
      </c>
    </row>
    <row r="11" spans="1:13" ht="9" customHeight="1">
      <c r="A11" s="679" t="s">
        <v>292</v>
      </c>
      <c r="B11" s="680"/>
      <c r="C11" s="331">
        <v>0</v>
      </c>
      <c r="D11" s="331">
        <v>0</v>
      </c>
      <c r="E11" s="331">
        <v>0</v>
      </c>
      <c r="F11" s="331">
        <v>7</v>
      </c>
      <c r="G11" s="331">
        <v>73</v>
      </c>
      <c r="H11" s="331">
        <v>85</v>
      </c>
      <c r="I11" s="331">
        <v>111</v>
      </c>
      <c r="J11" s="331">
        <v>166</v>
      </c>
      <c r="K11" s="331">
        <v>333</v>
      </c>
      <c r="L11" s="331">
        <v>389</v>
      </c>
      <c r="M11" s="331">
        <v>563</v>
      </c>
    </row>
    <row r="12" spans="1:13" ht="9" customHeight="1">
      <c r="A12" s="679" t="s">
        <v>570</v>
      </c>
      <c r="B12" s="680"/>
      <c r="C12" s="331">
        <v>146</v>
      </c>
      <c r="D12" s="331">
        <v>129</v>
      </c>
      <c r="E12" s="331">
        <v>168</v>
      </c>
      <c r="F12" s="331">
        <v>277</v>
      </c>
      <c r="G12" s="331">
        <v>327</v>
      </c>
      <c r="H12" s="331">
        <v>378</v>
      </c>
      <c r="I12" s="331">
        <v>366</v>
      </c>
      <c r="J12" s="331">
        <v>431</v>
      </c>
      <c r="K12" s="331">
        <v>487</v>
      </c>
      <c r="L12" s="331">
        <v>510</v>
      </c>
      <c r="M12" s="331">
        <v>493</v>
      </c>
    </row>
    <row r="13" spans="1:13" ht="9" customHeight="1">
      <c r="A13" s="679" t="s">
        <v>137</v>
      </c>
      <c r="B13" s="680"/>
      <c r="C13" s="331">
        <v>0</v>
      </c>
      <c r="D13" s="331">
        <v>0</v>
      </c>
      <c r="E13" s="331">
        <v>5</v>
      </c>
      <c r="F13" s="331">
        <v>44</v>
      </c>
      <c r="G13" s="331">
        <v>205</v>
      </c>
      <c r="H13" s="331">
        <v>342</v>
      </c>
      <c r="I13" s="331">
        <v>329</v>
      </c>
      <c r="J13" s="331">
        <v>333</v>
      </c>
      <c r="K13" s="331">
        <v>346</v>
      </c>
      <c r="L13" s="331">
        <v>354</v>
      </c>
      <c r="M13" s="331">
        <v>358</v>
      </c>
    </row>
    <row r="14" spans="1:13" ht="9" customHeight="1">
      <c r="A14" s="679" t="s">
        <v>214</v>
      </c>
      <c r="B14" s="680"/>
      <c r="C14" s="331">
        <v>0</v>
      </c>
      <c r="D14" s="331">
        <v>0</v>
      </c>
      <c r="E14" s="331">
        <v>0</v>
      </c>
      <c r="F14" s="331">
        <v>255</v>
      </c>
      <c r="G14" s="331">
        <v>515</v>
      </c>
      <c r="H14" s="331">
        <v>493</v>
      </c>
      <c r="I14" s="331">
        <v>376</v>
      </c>
      <c r="J14" s="331">
        <v>362</v>
      </c>
      <c r="K14" s="331">
        <v>376</v>
      </c>
      <c r="L14" s="331">
        <v>378</v>
      </c>
      <c r="M14" s="331">
        <v>355</v>
      </c>
    </row>
    <row r="15" spans="1:13" ht="9" customHeight="1">
      <c r="A15" s="679" t="s">
        <v>143</v>
      </c>
      <c r="B15" s="680"/>
      <c r="C15" s="331">
        <v>0</v>
      </c>
      <c r="D15" s="331">
        <v>0</v>
      </c>
      <c r="E15" s="331">
        <v>0</v>
      </c>
      <c r="F15" s="331">
        <v>0</v>
      </c>
      <c r="G15" s="331">
        <v>13</v>
      </c>
      <c r="H15" s="331">
        <v>34</v>
      </c>
      <c r="I15" s="331">
        <v>37</v>
      </c>
      <c r="J15" s="331">
        <v>81</v>
      </c>
      <c r="K15" s="331">
        <v>93</v>
      </c>
      <c r="L15" s="331">
        <v>127</v>
      </c>
      <c r="M15" s="331">
        <v>153</v>
      </c>
    </row>
    <row r="16" spans="1:13" ht="9" customHeight="1">
      <c r="A16" s="679" t="s">
        <v>149</v>
      </c>
      <c r="B16" s="680"/>
      <c r="C16" s="331">
        <v>0</v>
      </c>
      <c r="D16" s="331">
        <v>0</v>
      </c>
      <c r="E16" s="331">
        <v>0</v>
      </c>
      <c r="F16" s="331">
        <v>1</v>
      </c>
      <c r="G16" s="331">
        <v>16</v>
      </c>
      <c r="H16" s="331">
        <v>31</v>
      </c>
      <c r="I16" s="331">
        <v>23</v>
      </c>
      <c r="J16" s="331">
        <v>35</v>
      </c>
      <c r="K16" s="331">
        <v>35</v>
      </c>
      <c r="L16" s="331">
        <v>81</v>
      </c>
      <c r="M16" s="331">
        <v>124</v>
      </c>
    </row>
    <row r="17" spans="1:13" ht="9" customHeight="1">
      <c r="A17" s="679" t="s">
        <v>158</v>
      </c>
      <c r="B17" s="680"/>
      <c r="C17" s="331">
        <v>0</v>
      </c>
      <c r="D17" s="331">
        <v>0</v>
      </c>
      <c r="E17" s="331">
        <v>3</v>
      </c>
      <c r="F17" s="331">
        <v>292</v>
      </c>
      <c r="G17" s="331">
        <v>203</v>
      </c>
      <c r="H17" s="331">
        <v>165</v>
      </c>
      <c r="I17" s="331">
        <v>94</v>
      </c>
      <c r="J17" s="331">
        <v>96</v>
      </c>
      <c r="K17" s="331">
        <v>101</v>
      </c>
      <c r="L17" s="331">
        <v>112</v>
      </c>
      <c r="M17" s="331">
        <v>110</v>
      </c>
    </row>
    <row r="18" spans="1:13" ht="9" customHeight="1">
      <c r="A18" s="679" t="s">
        <v>144</v>
      </c>
      <c r="B18" s="680"/>
      <c r="C18" s="331">
        <v>0</v>
      </c>
      <c r="D18" s="331">
        <v>0</v>
      </c>
      <c r="E18" s="331">
        <v>0</v>
      </c>
      <c r="F18" s="331">
        <v>54</v>
      </c>
      <c r="G18" s="331">
        <v>109</v>
      </c>
      <c r="H18" s="331">
        <v>101</v>
      </c>
      <c r="I18" s="331">
        <v>55</v>
      </c>
      <c r="J18" s="331">
        <v>57</v>
      </c>
      <c r="K18" s="331">
        <v>65</v>
      </c>
      <c r="L18" s="331">
        <v>71</v>
      </c>
      <c r="M18" s="331">
        <v>70</v>
      </c>
    </row>
    <row r="19" spans="1:13" ht="9" customHeight="1">
      <c r="A19" s="679" t="s">
        <v>134</v>
      </c>
      <c r="B19" s="680"/>
      <c r="C19" s="331">
        <v>0</v>
      </c>
      <c r="D19" s="331">
        <v>1</v>
      </c>
      <c r="E19" s="331">
        <v>21</v>
      </c>
      <c r="F19" s="331">
        <v>53</v>
      </c>
      <c r="G19" s="331">
        <v>57</v>
      </c>
      <c r="H19" s="331">
        <v>63</v>
      </c>
      <c r="I19" s="331">
        <v>55</v>
      </c>
      <c r="J19" s="331">
        <v>59</v>
      </c>
      <c r="K19" s="331">
        <v>62</v>
      </c>
      <c r="L19" s="331">
        <v>54</v>
      </c>
      <c r="M19" s="331">
        <v>57</v>
      </c>
    </row>
    <row r="20" spans="1:13" ht="9" customHeight="1">
      <c r="A20" s="679" t="s">
        <v>205</v>
      </c>
      <c r="B20" s="680"/>
      <c r="C20" s="331">
        <v>0</v>
      </c>
      <c r="D20" s="331">
        <v>0</v>
      </c>
      <c r="E20" s="331">
        <v>0</v>
      </c>
      <c r="F20" s="331">
        <v>1</v>
      </c>
      <c r="G20" s="331">
        <v>0</v>
      </c>
      <c r="H20" s="331">
        <v>3</v>
      </c>
      <c r="I20" s="331">
        <v>4</v>
      </c>
      <c r="J20" s="331">
        <v>42</v>
      </c>
      <c r="K20" s="331">
        <v>40</v>
      </c>
      <c r="L20" s="331">
        <v>50</v>
      </c>
      <c r="M20" s="331">
        <v>48</v>
      </c>
    </row>
    <row r="21" spans="1:13" ht="9" customHeight="1">
      <c r="A21" s="679" t="s">
        <v>150</v>
      </c>
      <c r="B21" s="680"/>
      <c r="C21" s="331">
        <v>0</v>
      </c>
      <c r="D21" s="331">
        <v>0</v>
      </c>
      <c r="E21" s="331">
        <v>1</v>
      </c>
      <c r="F21" s="331">
        <v>3</v>
      </c>
      <c r="G21" s="331">
        <v>14</v>
      </c>
      <c r="H21" s="331">
        <v>27</v>
      </c>
      <c r="I21" s="331">
        <v>34</v>
      </c>
      <c r="J21" s="331">
        <v>35</v>
      </c>
      <c r="K21" s="331">
        <v>34</v>
      </c>
      <c r="L21" s="331">
        <v>49</v>
      </c>
      <c r="M21" s="331">
        <v>41</v>
      </c>
    </row>
    <row r="22" spans="1:13" ht="9" customHeight="1">
      <c r="A22" s="679" t="s">
        <v>284</v>
      </c>
      <c r="B22" s="680"/>
      <c r="C22" s="331">
        <v>0</v>
      </c>
      <c r="D22" s="331">
        <v>0</v>
      </c>
      <c r="E22" s="331">
        <v>5</v>
      </c>
      <c r="F22" s="331">
        <v>0</v>
      </c>
      <c r="G22" s="331">
        <v>0</v>
      </c>
      <c r="H22" s="331">
        <v>1</v>
      </c>
      <c r="I22" s="331">
        <v>3</v>
      </c>
      <c r="J22" s="331">
        <v>9</v>
      </c>
      <c r="K22" s="331">
        <v>14</v>
      </c>
      <c r="L22" s="331">
        <v>21</v>
      </c>
      <c r="M22" s="331">
        <v>31</v>
      </c>
    </row>
    <row r="23" spans="1:13" ht="9" customHeight="1">
      <c r="A23" s="679" t="s">
        <v>202</v>
      </c>
      <c r="B23" s="680"/>
      <c r="C23" s="331">
        <v>0</v>
      </c>
      <c r="D23" s="331">
        <v>0</v>
      </c>
      <c r="E23" s="331">
        <v>1</v>
      </c>
      <c r="F23" s="331">
        <v>22</v>
      </c>
      <c r="G23" s="331">
        <v>15</v>
      </c>
      <c r="H23" s="331">
        <v>18</v>
      </c>
      <c r="I23" s="331">
        <v>20</v>
      </c>
      <c r="J23" s="331">
        <v>16</v>
      </c>
      <c r="K23" s="331">
        <v>20</v>
      </c>
      <c r="L23" s="331">
        <v>22</v>
      </c>
      <c r="M23" s="331">
        <v>26</v>
      </c>
    </row>
    <row r="24" spans="1:13" ht="9" customHeight="1">
      <c r="A24" s="679" t="s">
        <v>211</v>
      </c>
      <c r="B24" s="680"/>
      <c r="C24" s="331">
        <v>0</v>
      </c>
      <c r="D24" s="331">
        <v>0</v>
      </c>
      <c r="E24" s="331">
        <v>9</v>
      </c>
      <c r="F24" s="331">
        <v>3</v>
      </c>
      <c r="G24" s="331">
        <v>10</v>
      </c>
      <c r="H24" s="331">
        <v>16</v>
      </c>
      <c r="I24" s="331">
        <v>11</v>
      </c>
      <c r="J24" s="331">
        <v>15</v>
      </c>
      <c r="K24" s="331">
        <v>17</v>
      </c>
      <c r="L24" s="331">
        <v>21</v>
      </c>
      <c r="M24" s="331">
        <v>26</v>
      </c>
    </row>
    <row r="25" spans="1:13" ht="9" customHeight="1">
      <c r="A25" s="679" t="s">
        <v>157</v>
      </c>
      <c r="B25" s="680"/>
      <c r="C25" s="331">
        <v>0</v>
      </c>
      <c r="D25" s="331">
        <v>0</v>
      </c>
      <c r="E25" s="331">
        <v>0</v>
      </c>
      <c r="F25" s="331">
        <v>3</v>
      </c>
      <c r="G25" s="331">
        <v>8</v>
      </c>
      <c r="H25" s="331">
        <v>10</v>
      </c>
      <c r="I25" s="331">
        <v>10</v>
      </c>
      <c r="J25" s="331">
        <v>13</v>
      </c>
      <c r="K25" s="331">
        <v>16</v>
      </c>
      <c r="L25" s="331">
        <v>21</v>
      </c>
      <c r="M25" s="331">
        <v>22</v>
      </c>
    </row>
    <row r="26" spans="1:13" ht="9" customHeight="1">
      <c r="A26" s="679" t="s">
        <v>135</v>
      </c>
      <c r="B26" s="680"/>
      <c r="C26" s="331">
        <v>0</v>
      </c>
      <c r="D26" s="331">
        <v>1</v>
      </c>
      <c r="E26" s="331">
        <v>2</v>
      </c>
      <c r="F26" s="331">
        <v>22</v>
      </c>
      <c r="G26" s="331">
        <v>23</v>
      </c>
      <c r="H26" s="331">
        <v>12</v>
      </c>
      <c r="I26" s="331">
        <v>14</v>
      </c>
      <c r="J26" s="331">
        <v>15</v>
      </c>
      <c r="K26" s="331">
        <v>15</v>
      </c>
      <c r="L26" s="331">
        <v>13</v>
      </c>
      <c r="M26" s="331">
        <v>21</v>
      </c>
    </row>
    <row r="27" spans="1:13" ht="9" customHeight="1">
      <c r="A27" s="679" t="s">
        <v>148</v>
      </c>
      <c r="B27" s="680"/>
      <c r="C27" s="331">
        <v>0</v>
      </c>
      <c r="D27" s="331">
        <v>0</v>
      </c>
      <c r="E27" s="331">
        <v>0</v>
      </c>
      <c r="F27" s="331">
        <v>24</v>
      </c>
      <c r="G27" s="331">
        <v>18</v>
      </c>
      <c r="H27" s="331">
        <v>21</v>
      </c>
      <c r="I27" s="331">
        <v>16</v>
      </c>
      <c r="J27" s="331">
        <v>11</v>
      </c>
      <c r="K27" s="331">
        <v>12</v>
      </c>
      <c r="L27" s="331">
        <v>14</v>
      </c>
      <c r="M27" s="331">
        <v>19</v>
      </c>
    </row>
    <row r="28" spans="1:13" ht="9" customHeight="1">
      <c r="A28" s="679" t="s">
        <v>140</v>
      </c>
      <c r="B28" s="680"/>
      <c r="C28" s="331">
        <v>0</v>
      </c>
      <c r="D28" s="331">
        <v>0</v>
      </c>
      <c r="E28" s="331">
        <v>1</v>
      </c>
      <c r="F28" s="331">
        <v>7</v>
      </c>
      <c r="G28" s="331">
        <v>12</v>
      </c>
      <c r="H28" s="331">
        <v>13</v>
      </c>
      <c r="I28" s="331">
        <v>12</v>
      </c>
      <c r="J28" s="331">
        <v>17</v>
      </c>
      <c r="K28" s="331">
        <v>17</v>
      </c>
      <c r="L28" s="331">
        <v>19</v>
      </c>
      <c r="M28" s="331">
        <v>17</v>
      </c>
    </row>
    <row r="29" spans="1:13" ht="9" customHeight="1">
      <c r="A29" s="679" t="s">
        <v>210</v>
      </c>
      <c r="B29" s="680"/>
      <c r="C29" s="331">
        <v>0</v>
      </c>
      <c r="D29" s="331">
        <v>0</v>
      </c>
      <c r="E29" s="331">
        <v>0</v>
      </c>
      <c r="F29" s="331">
        <v>0</v>
      </c>
      <c r="G29" s="331">
        <v>0</v>
      </c>
      <c r="H29" s="331">
        <v>0</v>
      </c>
      <c r="I29" s="331">
        <v>9</v>
      </c>
      <c r="J29" s="331">
        <v>5</v>
      </c>
      <c r="K29" s="331">
        <v>8</v>
      </c>
      <c r="L29" s="331">
        <v>17</v>
      </c>
      <c r="M29" s="331">
        <v>15</v>
      </c>
    </row>
    <row r="30" spans="1:13" ht="9" customHeight="1">
      <c r="A30" s="679" t="s">
        <v>156</v>
      </c>
      <c r="B30" s="680"/>
      <c r="C30" s="331">
        <v>0</v>
      </c>
      <c r="D30" s="331">
        <v>0</v>
      </c>
      <c r="E30" s="331">
        <v>0</v>
      </c>
      <c r="F30" s="331">
        <v>23</v>
      </c>
      <c r="G30" s="331">
        <v>16</v>
      </c>
      <c r="H30" s="331">
        <v>11</v>
      </c>
      <c r="I30" s="331">
        <v>18</v>
      </c>
      <c r="J30" s="331">
        <v>13</v>
      </c>
      <c r="K30" s="331">
        <v>14</v>
      </c>
      <c r="L30" s="331">
        <v>12</v>
      </c>
      <c r="M30" s="331">
        <v>13</v>
      </c>
    </row>
    <row r="31" spans="1:13" ht="9" customHeight="1">
      <c r="A31" s="679" t="s">
        <v>152</v>
      </c>
      <c r="B31" s="680"/>
      <c r="C31" s="331">
        <v>0</v>
      </c>
      <c r="D31" s="331">
        <v>0</v>
      </c>
      <c r="E31" s="331">
        <v>4</v>
      </c>
      <c r="F31" s="331">
        <v>3</v>
      </c>
      <c r="G31" s="331">
        <v>4</v>
      </c>
      <c r="H31" s="331">
        <v>6</v>
      </c>
      <c r="I31" s="331">
        <v>7</v>
      </c>
      <c r="J31" s="331">
        <v>8</v>
      </c>
      <c r="K31" s="331">
        <v>9</v>
      </c>
      <c r="L31" s="331">
        <v>10</v>
      </c>
      <c r="M31" s="331">
        <v>13</v>
      </c>
    </row>
    <row r="32" spans="1:13" ht="9" customHeight="1">
      <c r="A32" s="679" t="s">
        <v>209</v>
      </c>
      <c r="B32" s="680"/>
      <c r="C32" s="331">
        <v>0</v>
      </c>
      <c r="D32" s="331">
        <v>0</v>
      </c>
      <c r="E32" s="331">
        <v>0</v>
      </c>
      <c r="F32" s="331">
        <v>1</v>
      </c>
      <c r="G32" s="331">
        <v>1</v>
      </c>
      <c r="H32" s="331">
        <v>1</v>
      </c>
      <c r="I32" s="331">
        <v>1</v>
      </c>
      <c r="J32" s="331">
        <v>1</v>
      </c>
      <c r="K32" s="331">
        <v>1</v>
      </c>
      <c r="L32" s="331">
        <v>4</v>
      </c>
      <c r="M32" s="331">
        <v>10</v>
      </c>
    </row>
    <row r="33" spans="1:13" ht="9" customHeight="1">
      <c r="A33" s="679" t="s">
        <v>289</v>
      </c>
      <c r="B33" s="680"/>
      <c r="C33" s="331">
        <v>0</v>
      </c>
      <c r="D33" s="331">
        <v>0</v>
      </c>
      <c r="E33" s="331">
        <v>0</v>
      </c>
      <c r="F33" s="331">
        <v>1</v>
      </c>
      <c r="G33" s="331">
        <v>3</v>
      </c>
      <c r="H33" s="331">
        <v>10</v>
      </c>
      <c r="I33" s="331">
        <v>9</v>
      </c>
      <c r="J33" s="331">
        <v>10</v>
      </c>
      <c r="K33" s="331">
        <v>10</v>
      </c>
      <c r="L33" s="331">
        <v>8</v>
      </c>
      <c r="M33" s="331">
        <v>9</v>
      </c>
    </row>
    <row r="34" spans="1:13" ht="9" customHeight="1">
      <c r="A34" s="679" t="s">
        <v>217</v>
      </c>
      <c r="B34" s="680"/>
      <c r="C34" s="331">
        <v>0</v>
      </c>
      <c r="D34" s="331">
        <v>0</v>
      </c>
      <c r="E34" s="331">
        <v>1</v>
      </c>
      <c r="F34" s="331">
        <v>7</v>
      </c>
      <c r="G34" s="331">
        <v>6</v>
      </c>
      <c r="H34" s="331">
        <v>6</v>
      </c>
      <c r="I34" s="331">
        <v>6</v>
      </c>
      <c r="J34" s="331">
        <v>8</v>
      </c>
      <c r="K34" s="331">
        <v>10</v>
      </c>
      <c r="L34" s="331">
        <v>10</v>
      </c>
      <c r="M34" s="331">
        <v>8</v>
      </c>
    </row>
    <row r="35" spans="1:13" ht="9" customHeight="1">
      <c r="A35" s="679" t="s">
        <v>286</v>
      </c>
      <c r="B35" s="680"/>
      <c r="C35" s="331">
        <v>0</v>
      </c>
      <c r="D35" s="331">
        <v>0</v>
      </c>
      <c r="E35" s="331">
        <v>0</v>
      </c>
      <c r="F35" s="331">
        <v>1</v>
      </c>
      <c r="G35" s="331">
        <v>8</v>
      </c>
      <c r="H35" s="331">
        <v>5</v>
      </c>
      <c r="I35" s="331">
        <v>8</v>
      </c>
      <c r="J35" s="331">
        <v>9</v>
      </c>
      <c r="K35" s="331">
        <v>9</v>
      </c>
      <c r="L35" s="331">
        <v>9</v>
      </c>
      <c r="M35" s="331">
        <v>8</v>
      </c>
    </row>
    <row r="36" spans="1:13" ht="9" customHeight="1">
      <c r="A36" s="679" t="s">
        <v>155</v>
      </c>
      <c r="B36" s="680"/>
      <c r="C36" s="331">
        <v>0</v>
      </c>
      <c r="D36" s="331">
        <v>0</v>
      </c>
      <c r="E36" s="331">
        <v>0</v>
      </c>
      <c r="F36" s="331">
        <v>3</v>
      </c>
      <c r="G36" s="331">
        <v>11</v>
      </c>
      <c r="H36" s="331">
        <v>15</v>
      </c>
      <c r="I36" s="331">
        <v>10</v>
      </c>
      <c r="J36" s="331">
        <v>11</v>
      </c>
      <c r="K36" s="331">
        <v>10</v>
      </c>
      <c r="L36" s="331">
        <v>8</v>
      </c>
      <c r="M36" s="331">
        <v>8</v>
      </c>
    </row>
    <row r="37" spans="1:13" ht="9" customHeight="1">
      <c r="A37" s="679" t="s">
        <v>735</v>
      </c>
      <c r="B37" s="680"/>
      <c r="C37" s="331">
        <v>0</v>
      </c>
      <c r="D37" s="331">
        <v>0</v>
      </c>
      <c r="E37" s="331">
        <v>0</v>
      </c>
      <c r="F37" s="331">
        <v>0</v>
      </c>
      <c r="G37" s="331">
        <v>1</v>
      </c>
      <c r="H37" s="331">
        <v>0</v>
      </c>
      <c r="I37" s="331"/>
      <c r="J37" s="331">
        <v>0</v>
      </c>
      <c r="K37" s="331">
        <v>0</v>
      </c>
      <c r="L37" s="331">
        <v>4</v>
      </c>
      <c r="M37" s="331">
        <v>8</v>
      </c>
    </row>
    <row r="38" spans="1:13" ht="9" customHeight="1">
      <c r="A38" s="679" t="s">
        <v>206</v>
      </c>
      <c r="B38" s="680"/>
      <c r="C38" s="331">
        <v>0</v>
      </c>
      <c r="D38" s="331">
        <v>0</v>
      </c>
      <c r="E38" s="331">
        <v>0</v>
      </c>
      <c r="F38" s="331">
        <v>0</v>
      </c>
      <c r="G38" s="331">
        <v>1</v>
      </c>
      <c r="H38" s="331">
        <v>1</v>
      </c>
      <c r="I38" s="331">
        <v>1</v>
      </c>
      <c r="J38" s="331">
        <v>2</v>
      </c>
      <c r="K38" s="331">
        <v>2</v>
      </c>
      <c r="L38" s="331">
        <v>4</v>
      </c>
      <c r="M38" s="331">
        <v>7</v>
      </c>
    </row>
    <row r="39" spans="1:13" ht="9" customHeight="1">
      <c r="A39" s="679" t="s">
        <v>290</v>
      </c>
      <c r="B39" s="680"/>
      <c r="C39" s="331">
        <v>0</v>
      </c>
      <c r="D39" s="331">
        <v>0</v>
      </c>
      <c r="E39" s="331">
        <v>0</v>
      </c>
      <c r="F39" s="331">
        <v>7</v>
      </c>
      <c r="G39" s="331">
        <v>20</v>
      </c>
      <c r="H39" s="331">
        <v>19</v>
      </c>
      <c r="I39" s="331">
        <v>4</v>
      </c>
      <c r="J39" s="331">
        <v>5</v>
      </c>
      <c r="K39" s="331">
        <v>6</v>
      </c>
      <c r="L39" s="331">
        <v>5</v>
      </c>
      <c r="M39" s="331">
        <v>6</v>
      </c>
    </row>
    <row r="40" spans="1:13" ht="9" customHeight="1">
      <c r="A40" s="679" t="s">
        <v>287</v>
      </c>
      <c r="B40" s="680"/>
      <c r="C40" s="331">
        <v>0</v>
      </c>
      <c r="D40" s="331">
        <v>0</v>
      </c>
      <c r="E40" s="331">
        <v>0</v>
      </c>
      <c r="F40" s="331">
        <v>0</v>
      </c>
      <c r="G40" s="331">
        <v>0</v>
      </c>
      <c r="H40" s="331">
        <v>2</v>
      </c>
      <c r="I40" s="331">
        <v>2</v>
      </c>
      <c r="J40" s="331">
        <v>3</v>
      </c>
      <c r="K40" s="331">
        <v>3</v>
      </c>
      <c r="L40" s="331">
        <v>5</v>
      </c>
      <c r="M40" s="331">
        <v>6</v>
      </c>
    </row>
    <row r="41" spans="1:13" ht="9" customHeight="1">
      <c r="A41" s="679" t="s">
        <v>734</v>
      </c>
      <c r="B41" s="680"/>
      <c r="C41" s="331">
        <v>0</v>
      </c>
      <c r="D41" s="331">
        <v>0</v>
      </c>
      <c r="E41" s="331">
        <v>0</v>
      </c>
      <c r="F41" s="331">
        <v>1</v>
      </c>
      <c r="G41" s="331">
        <v>0</v>
      </c>
      <c r="H41" s="331">
        <v>0</v>
      </c>
      <c r="I41" s="331"/>
      <c r="J41" s="331">
        <v>0</v>
      </c>
      <c r="K41" s="331">
        <v>0</v>
      </c>
      <c r="L41" s="331">
        <v>5</v>
      </c>
      <c r="M41" s="331">
        <v>5</v>
      </c>
    </row>
    <row r="42" spans="1:13" ht="9" customHeight="1">
      <c r="A42" s="679" t="s">
        <v>141</v>
      </c>
      <c r="B42" s="680"/>
      <c r="C42" s="331">
        <v>0</v>
      </c>
      <c r="D42" s="331">
        <v>0</v>
      </c>
      <c r="E42" s="331">
        <v>0</v>
      </c>
      <c r="F42" s="331">
        <v>0</v>
      </c>
      <c r="G42" s="331">
        <v>1</v>
      </c>
      <c r="H42" s="331">
        <v>2</v>
      </c>
      <c r="I42" s="331">
        <v>3</v>
      </c>
      <c r="J42" s="331">
        <v>3</v>
      </c>
      <c r="K42" s="331">
        <v>4</v>
      </c>
      <c r="L42" s="331">
        <v>4</v>
      </c>
      <c r="M42" s="331">
        <v>5</v>
      </c>
    </row>
    <row r="43" spans="1:13" ht="9" customHeight="1">
      <c r="A43" s="679" t="s">
        <v>213</v>
      </c>
      <c r="B43" s="680"/>
      <c r="C43" s="331">
        <v>0</v>
      </c>
      <c r="D43" s="331">
        <v>0</v>
      </c>
      <c r="E43" s="331">
        <v>4</v>
      </c>
      <c r="F43" s="331">
        <v>8</v>
      </c>
      <c r="G43" s="331">
        <v>10</v>
      </c>
      <c r="H43" s="331">
        <v>7</v>
      </c>
      <c r="I43" s="331">
        <v>3</v>
      </c>
      <c r="J43" s="331">
        <v>1</v>
      </c>
      <c r="K43" s="331">
        <v>3</v>
      </c>
      <c r="L43" s="331">
        <v>2</v>
      </c>
      <c r="M43" s="331">
        <v>5</v>
      </c>
    </row>
    <row r="44" spans="1:13" ht="9" customHeight="1">
      <c r="A44" s="679" t="s">
        <v>282</v>
      </c>
      <c r="B44" s="680"/>
      <c r="C44" s="331">
        <v>0</v>
      </c>
      <c r="D44" s="331">
        <v>0</v>
      </c>
      <c r="E44" s="331">
        <v>0</v>
      </c>
      <c r="F44" s="331">
        <v>0</v>
      </c>
      <c r="G44" s="331">
        <v>0</v>
      </c>
      <c r="H44" s="331">
        <v>1</v>
      </c>
      <c r="I44" s="331">
        <v>5</v>
      </c>
      <c r="J44" s="331">
        <v>4</v>
      </c>
      <c r="K44" s="331">
        <v>4</v>
      </c>
      <c r="L44" s="331">
        <v>10</v>
      </c>
      <c r="M44" s="331">
        <v>4</v>
      </c>
    </row>
    <row r="45" spans="1:13" ht="9" customHeight="1">
      <c r="A45" s="679" t="s">
        <v>145</v>
      </c>
      <c r="B45" s="680"/>
      <c r="C45" s="331">
        <v>0</v>
      </c>
      <c r="D45" s="331">
        <v>0</v>
      </c>
      <c r="E45" s="331">
        <v>0</v>
      </c>
      <c r="F45" s="331">
        <v>2</v>
      </c>
      <c r="G45" s="331">
        <v>1</v>
      </c>
      <c r="H45" s="331">
        <v>4</v>
      </c>
      <c r="I45" s="331">
        <v>3</v>
      </c>
      <c r="J45" s="331">
        <v>3</v>
      </c>
      <c r="K45" s="331">
        <v>2</v>
      </c>
      <c r="L45" s="331">
        <v>4</v>
      </c>
      <c r="M45" s="331">
        <v>4</v>
      </c>
    </row>
    <row r="46" spans="1:13" ht="9" customHeight="1">
      <c r="A46" s="679" t="s">
        <v>280</v>
      </c>
      <c r="B46" s="680"/>
      <c r="C46" s="331">
        <v>0</v>
      </c>
      <c r="D46" s="331">
        <v>0</v>
      </c>
      <c r="E46" s="331">
        <v>0</v>
      </c>
      <c r="F46" s="331">
        <v>0</v>
      </c>
      <c r="G46" s="331">
        <v>0</v>
      </c>
      <c r="H46" s="331">
        <v>1</v>
      </c>
      <c r="I46" s="331">
        <v>2</v>
      </c>
      <c r="J46" s="331">
        <v>3</v>
      </c>
      <c r="K46" s="331">
        <v>2</v>
      </c>
      <c r="L46" s="331">
        <v>4</v>
      </c>
      <c r="M46" s="331">
        <v>4</v>
      </c>
    </row>
    <row r="47" spans="1:13" ht="9" customHeight="1">
      <c r="A47" s="679" t="s">
        <v>736</v>
      </c>
      <c r="B47" s="680"/>
      <c r="C47" s="331">
        <v>0</v>
      </c>
      <c r="D47" s="331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2</v>
      </c>
      <c r="K47" s="331">
        <v>3</v>
      </c>
      <c r="L47" s="331">
        <v>3</v>
      </c>
      <c r="M47" s="331">
        <v>4</v>
      </c>
    </row>
    <row r="48" spans="1:13" ht="9" customHeight="1">
      <c r="A48" s="679" t="s">
        <v>215</v>
      </c>
      <c r="B48" s="680"/>
      <c r="C48" s="331">
        <v>0</v>
      </c>
      <c r="D48" s="331">
        <v>0</v>
      </c>
      <c r="E48" s="331">
        <v>0</v>
      </c>
      <c r="F48" s="331">
        <v>0</v>
      </c>
      <c r="G48" s="331">
        <v>0</v>
      </c>
      <c r="H48" s="331">
        <v>1</v>
      </c>
      <c r="I48" s="331">
        <v>2</v>
      </c>
      <c r="J48" s="331">
        <v>3</v>
      </c>
      <c r="K48" s="331">
        <v>3</v>
      </c>
      <c r="L48" s="331">
        <v>3</v>
      </c>
      <c r="M48" s="331">
        <v>4</v>
      </c>
    </row>
    <row r="49" spans="1:13" ht="9" customHeight="1">
      <c r="A49" s="679" t="s">
        <v>136</v>
      </c>
      <c r="B49" s="680"/>
      <c r="C49" s="331">
        <v>0</v>
      </c>
      <c r="D49" s="331">
        <v>0</v>
      </c>
      <c r="E49" s="331">
        <v>0</v>
      </c>
      <c r="F49" s="331">
        <v>1</v>
      </c>
      <c r="G49" s="331">
        <v>3</v>
      </c>
      <c r="H49" s="331">
        <v>4</v>
      </c>
      <c r="I49" s="331">
        <v>5</v>
      </c>
      <c r="J49" s="331">
        <v>5</v>
      </c>
      <c r="K49" s="331">
        <v>4</v>
      </c>
      <c r="L49" s="331">
        <v>4</v>
      </c>
      <c r="M49" s="331">
        <v>3</v>
      </c>
    </row>
    <row r="50" spans="1:13" ht="9" customHeight="1">
      <c r="A50" s="679" t="s">
        <v>151</v>
      </c>
      <c r="B50" s="680"/>
      <c r="C50" s="331">
        <v>0</v>
      </c>
      <c r="D50" s="331">
        <v>0</v>
      </c>
      <c r="E50" s="331">
        <v>0</v>
      </c>
      <c r="F50" s="331">
        <v>9</v>
      </c>
      <c r="G50" s="331">
        <v>6</v>
      </c>
      <c r="H50" s="331">
        <v>2</v>
      </c>
      <c r="I50" s="331">
        <v>3</v>
      </c>
      <c r="J50" s="331">
        <v>2</v>
      </c>
      <c r="K50" s="331">
        <v>3</v>
      </c>
      <c r="L50" s="331">
        <v>4</v>
      </c>
      <c r="M50" s="331">
        <v>3</v>
      </c>
    </row>
    <row r="51" spans="1:13" ht="9" customHeight="1">
      <c r="A51" s="679" t="s">
        <v>285</v>
      </c>
      <c r="B51" s="680"/>
      <c r="C51" s="331">
        <v>0</v>
      </c>
      <c r="D51" s="331">
        <v>0</v>
      </c>
      <c r="E51" s="331">
        <v>0</v>
      </c>
      <c r="F51" s="331">
        <v>0</v>
      </c>
      <c r="G51" s="331">
        <v>0</v>
      </c>
      <c r="H51" s="331">
        <v>2</v>
      </c>
      <c r="I51" s="331">
        <v>3</v>
      </c>
      <c r="J51" s="331">
        <v>3</v>
      </c>
      <c r="K51" s="331">
        <v>3</v>
      </c>
      <c r="L51" s="331">
        <v>3</v>
      </c>
      <c r="M51" s="331">
        <v>3</v>
      </c>
    </row>
    <row r="52" spans="1:13" ht="9" customHeight="1">
      <c r="A52" s="679" t="s">
        <v>288</v>
      </c>
      <c r="B52" s="680"/>
      <c r="C52" s="331">
        <v>0</v>
      </c>
      <c r="D52" s="331">
        <v>0</v>
      </c>
      <c r="E52" s="331">
        <v>0</v>
      </c>
      <c r="F52" s="331">
        <v>0</v>
      </c>
      <c r="G52" s="331">
        <v>0</v>
      </c>
      <c r="H52" s="331">
        <v>5</v>
      </c>
      <c r="I52" s="331">
        <v>3</v>
      </c>
      <c r="J52" s="331">
        <v>1</v>
      </c>
      <c r="K52" s="331">
        <v>2</v>
      </c>
      <c r="L52" s="331">
        <v>3</v>
      </c>
      <c r="M52" s="331">
        <v>2</v>
      </c>
    </row>
    <row r="53" spans="1:13" ht="9" customHeight="1">
      <c r="A53" s="679" t="s">
        <v>138</v>
      </c>
      <c r="B53" s="680"/>
      <c r="C53" s="331">
        <v>0</v>
      </c>
      <c r="D53" s="331">
        <v>0</v>
      </c>
      <c r="E53" s="331">
        <v>3</v>
      </c>
      <c r="F53" s="331">
        <v>0</v>
      </c>
      <c r="G53" s="331">
        <v>3</v>
      </c>
      <c r="H53" s="331">
        <v>6</v>
      </c>
      <c r="I53" s="331">
        <v>3</v>
      </c>
      <c r="J53" s="331">
        <v>2</v>
      </c>
      <c r="K53" s="331">
        <v>2</v>
      </c>
      <c r="L53" s="331">
        <v>2</v>
      </c>
      <c r="M53" s="331">
        <v>2</v>
      </c>
    </row>
    <row r="54" spans="1:13" ht="9" customHeight="1">
      <c r="A54" s="679" t="s">
        <v>283</v>
      </c>
      <c r="B54" s="680"/>
      <c r="C54" s="331">
        <v>0</v>
      </c>
      <c r="D54" s="331">
        <v>0</v>
      </c>
      <c r="E54" s="331">
        <v>0</v>
      </c>
      <c r="F54" s="331">
        <v>0</v>
      </c>
      <c r="G54" s="331">
        <v>0</v>
      </c>
      <c r="H54" s="331">
        <v>1</v>
      </c>
      <c r="I54" s="331">
        <v>2</v>
      </c>
      <c r="J54" s="331">
        <v>2</v>
      </c>
      <c r="K54" s="331">
        <v>2</v>
      </c>
      <c r="L54" s="331">
        <v>2</v>
      </c>
      <c r="M54" s="331">
        <v>2</v>
      </c>
    </row>
    <row r="55" spans="1:13" ht="9" customHeight="1">
      <c r="A55" s="679" t="s">
        <v>204</v>
      </c>
      <c r="B55" s="680"/>
      <c r="C55" s="331">
        <v>0</v>
      </c>
      <c r="D55" s="331">
        <v>0</v>
      </c>
      <c r="E55" s="331">
        <v>3</v>
      </c>
      <c r="F55" s="331">
        <v>3</v>
      </c>
      <c r="G55" s="331">
        <v>1</v>
      </c>
      <c r="H55" s="331">
        <v>1</v>
      </c>
      <c r="I55" s="331">
        <v>2</v>
      </c>
      <c r="J55" s="331">
        <v>1</v>
      </c>
      <c r="K55" s="331">
        <v>1</v>
      </c>
      <c r="L55" s="331">
        <v>2</v>
      </c>
      <c r="M55" s="331">
        <v>2</v>
      </c>
    </row>
    <row r="56" spans="1:13" ht="9" customHeight="1">
      <c r="A56" s="679" t="s">
        <v>738</v>
      </c>
      <c r="B56" s="680"/>
      <c r="C56" s="331">
        <v>0</v>
      </c>
      <c r="D56" s="331">
        <v>0</v>
      </c>
      <c r="E56" s="331">
        <v>0</v>
      </c>
      <c r="F56" s="331">
        <v>0</v>
      </c>
      <c r="G56" s="331">
        <v>0</v>
      </c>
      <c r="H56" s="331">
        <v>0</v>
      </c>
      <c r="I56" s="331">
        <v>0</v>
      </c>
      <c r="J56" s="331">
        <v>0</v>
      </c>
      <c r="K56" s="331">
        <v>1</v>
      </c>
      <c r="L56" s="331">
        <v>1</v>
      </c>
      <c r="M56" s="331">
        <v>2</v>
      </c>
    </row>
    <row r="57" spans="1:13" ht="9" customHeight="1">
      <c r="A57" s="679" t="s">
        <v>739</v>
      </c>
      <c r="B57" s="680"/>
      <c r="C57" s="331">
        <v>0</v>
      </c>
      <c r="D57" s="331">
        <v>0</v>
      </c>
      <c r="E57" s="331">
        <v>0</v>
      </c>
      <c r="F57" s="331">
        <v>0</v>
      </c>
      <c r="G57" s="331">
        <v>0</v>
      </c>
      <c r="H57" s="331">
        <v>0</v>
      </c>
      <c r="I57" s="331">
        <v>1</v>
      </c>
      <c r="J57" s="331">
        <v>1</v>
      </c>
      <c r="K57" s="331">
        <v>1</v>
      </c>
      <c r="L57" s="331">
        <v>1</v>
      </c>
      <c r="M57" s="331">
        <v>2</v>
      </c>
    </row>
    <row r="58" spans="1:13" ht="9" customHeight="1">
      <c r="A58" s="679" t="s">
        <v>464</v>
      </c>
      <c r="B58" s="680"/>
      <c r="C58" s="331">
        <v>0</v>
      </c>
      <c r="D58" s="331">
        <v>0</v>
      </c>
      <c r="E58" s="331">
        <v>0</v>
      </c>
      <c r="F58" s="331">
        <v>0</v>
      </c>
      <c r="G58" s="331">
        <v>0</v>
      </c>
      <c r="H58" s="331">
        <v>0</v>
      </c>
      <c r="I58" s="331">
        <v>1</v>
      </c>
      <c r="J58" s="331">
        <v>0</v>
      </c>
      <c r="K58" s="331">
        <v>0</v>
      </c>
      <c r="L58" s="331">
        <v>0</v>
      </c>
      <c r="M58" s="331">
        <v>2</v>
      </c>
    </row>
    <row r="59" spans="1:13" ht="9" customHeight="1">
      <c r="A59" s="679" t="s">
        <v>571</v>
      </c>
      <c r="B59" s="680"/>
      <c r="C59" s="331">
        <v>0</v>
      </c>
      <c r="D59" s="331">
        <v>0</v>
      </c>
      <c r="E59" s="331">
        <v>0</v>
      </c>
      <c r="F59" s="331">
        <v>0</v>
      </c>
      <c r="G59" s="331">
        <v>3</v>
      </c>
      <c r="H59" s="331">
        <v>2</v>
      </c>
      <c r="I59" s="331">
        <v>2</v>
      </c>
      <c r="J59" s="331">
        <v>2</v>
      </c>
      <c r="K59" s="331">
        <v>2</v>
      </c>
      <c r="L59" s="331">
        <v>1</v>
      </c>
      <c r="M59" s="331">
        <v>1</v>
      </c>
    </row>
    <row r="60" spans="1:13" ht="9" customHeight="1">
      <c r="A60" s="679" t="s">
        <v>147</v>
      </c>
      <c r="B60" s="680"/>
      <c r="C60" s="331">
        <v>0</v>
      </c>
      <c r="D60" s="331">
        <v>0</v>
      </c>
      <c r="E60" s="331">
        <v>1</v>
      </c>
      <c r="F60" s="331">
        <v>1</v>
      </c>
      <c r="G60" s="331">
        <v>1</v>
      </c>
      <c r="H60" s="331">
        <v>2</v>
      </c>
      <c r="I60" s="331">
        <v>2</v>
      </c>
      <c r="J60" s="331">
        <v>1</v>
      </c>
      <c r="K60" s="331">
        <v>1</v>
      </c>
      <c r="L60" s="331">
        <v>1</v>
      </c>
      <c r="M60" s="331">
        <v>1</v>
      </c>
    </row>
    <row r="61" spans="1:13" ht="9" customHeight="1">
      <c r="A61" s="679" t="s">
        <v>154</v>
      </c>
      <c r="B61" s="680"/>
      <c r="C61" s="331">
        <v>0</v>
      </c>
      <c r="D61" s="331">
        <v>0</v>
      </c>
      <c r="E61" s="331">
        <v>0</v>
      </c>
      <c r="F61" s="331">
        <v>0</v>
      </c>
      <c r="G61" s="331">
        <v>1</v>
      </c>
      <c r="H61" s="331">
        <v>0</v>
      </c>
      <c r="I61" s="331">
        <v>0</v>
      </c>
      <c r="J61" s="331">
        <v>0</v>
      </c>
      <c r="K61" s="331">
        <v>1</v>
      </c>
      <c r="L61" s="331">
        <v>1</v>
      </c>
      <c r="M61" s="331">
        <v>1</v>
      </c>
    </row>
    <row r="62" spans="1:13" ht="9" customHeight="1">
      <c r="A62" s="679" t="s">
        <v>575</v>
      </c>
      <c r="B62" s="680"/>
      <c r="C62" s="331">
        <v>0</v>
      </c>
      <c r="D62" s="331">
        <v>0</v>
      </c>
      <c r="E62" s="331">
        <v>0</v>
      </c>
      <c r="F62" s="331">
        <v>0</v>
      </c>
      <c r="G62" s="331">
        <v>0</v>
      </c>
      <c r="H62" s="331">
        <v>0</v>
      </c>
      <c r="I62" s="331">
        <v>1</v>
      </c>
      <c r="J62" s="331">
        <v>1</v>
      </c>
      <c r="K62" s="331">
        <v>1</v>
      </c>
      <c r="L62" s="331">
        <v>1</v>
      </c>
      <c r="M62" s="331">
        <v>1</v>
      </c>
    </row>
    <row r="63" spans="1:13" ht="9" customHeight="1">
      <c r="A63" s="679" t="s">
        <v>216</v>
      </c>
      <c r="B63" s="680"/>
      <c r="C63" s="331">
        <v>0</v>
      </c>
      <c r="D63" s="331">
        <v>0</v>
      </c>
      <c r="E63" s="331">
        <v>0</v>
      </c>
      <c r="F63" s="331">
        <v>1</v>
      </c>
      <c r="G63" s="331">
        <v>1</v>
      </c>
      <c r="H63" s="331">
        <v>1</v>
      </c>
      <c r="I63" s="331">
        <v>0</v>
      </c>
      <c r="J63" s="331">
        <v>1</v>
      </c>
      <c r="K63" s="331">
        <v>1</v>
      </c>
      <c r="L63" s="331">
        <v>1</v>
      </c>
      <c r="M63" s="331">
        <v>1</v>
      </c>
    </row>
    <row r="64" spans="1:13" ht="9" customHeight="1">
      <c r="A64" s="679" t="s">
        <v>737</v>
      </c>
      <c r="B64" s="680"/>
      <c r="C64" s="331">
        <v>0</v>
      </c>
      <c r="D64" s="331">
        <v>0</v>
      </c>
      <c r="E64" s="331">
        <v>0</v>
      </c>
      <c r="F64" s="331">
        <v>0</v>
      </c>
      <c r="G64" s="331">
        <v>0</v>
      </c>
      <c r="H64" s="331">
        <v>0</v>
      </c>
      <c r="I64" s="331">
        <v>0</v>
      </c>
      <c r="J64" s="331">
        <v>0</v>
      </c>
      <c r="K64" s="331">
        <v>1</v>
      </c>
      <c r="L64" s="331">
        <v>1</v>
      </c>
      <c r="M64" s="331">
        <v>1</v>
      </c>
    </row>
    <row r="65" spans="1:13" ht="9" customHeight="1">
      <c r="A65" s="679" t="s">
        <v>208</v>
      </c>
      <c r="B65" s="680"/>
      <c r="C65" s="331">
        <v>0</v>
      </c>
      <c r="D65" s="331">
        <v>0</v>
      </c>
      <c r="E65" s="331">
        <v>1</v>
      </c>
      <c r="F65" s="331">
        <v>0</v>
      </c>
      <c r="G65" s="331">
        <v>0</v>
      </c>
      <c r="H65" s="331">
        <v>2</v>
      </c>
      <c r="I65" s="331">
        <v>1</v>
      </c>
      <c r="J65" s="331">
        <v>1</v>
      </c>
      <c r="K65" s="331">
        <v>1</v>
      </c>
      <c r="L65" s="331">
        <v>1</v>
      </c>
      <c r="M65" s="331">
        <v>1</v>
      </c>
    </row>
    <row r="66" spans="1:13" ht="9" customHeight="1">
      <c r="A66" s="679" t="s">
        <v>153</v>
      </c>
      <c r="B66" s="680"/>
      <c r="C66" s="331">
        <v>0</v>
      </c>
      <c r="D66" s="331">
        <v>0</v>
      </c>
      <c r="E66" s="331">
        <v>1</v>
      </c>
      <c r="F66" s="331">
        <v>1</v>
      </c>
      <c r="G66" s="331">
        <v>1</v>
      </c>
      <c r="H66" s="331">
        <v>3</v>
      </c>
      <c r="I66" s="331">
        <v>1</v>
      </c>
      <c r="J66" s="331">
        <v>1</v>
      </c>
      <c r="K66" s="331">
        <v>1</v>
      </c>
      <c r="L66" s="331">
        <v>1</v>
      </c>
      <c r="M66" s="331">
        <v>1</v>
      </c>
    </row>
    <row r="67" spans="1:13" ht="9" customHeight="1">
      <c r="A67" s="679" t="s">
        <v>463</v>
      </c>
      <c r="B67" s="680"/>
      <c r="C67" s="331">
        <v>0</v>
      </c>
      <c r="D67" s="331">
        <v>0</v>
      </c>
      <c r="E67" s="331">
        <v>0</v>
      </c>
      <c r="F67" s="331">
        <v>0</v>
      </c>
      <c r="G67" s="331">
        <v>0</v>
      </c>
      <c r="H67" s="331">
        <v>0</v>
      </c>
      <c r="I67" s="331">
        <v>1</v>
      </c>
      <c r="J67" s="331">
        <v>1</v>
      </c>
      <c r="K67" s="331">
        <v>1</v>
      </c>
      <c r="L67" s="331">
        <v>1</v>
      </c>
      <c r="M67" s="331">
        <v>1</v>
      </c>
    </row>
    <row r="68" spans="1:13" ht="9" customHeight="1">
      <c r="A68" s="679" t="s">
        <v>740</v>
      </c>
      <c r="B68" s="680"/>
      <c r="C68" s="331">
        <v>0</v>
      </c>
      <c r="D68" s="331">
        <v>0</v>
      </c>
      <c r="E68" s="331">
        <v>0</v>
      </c>
      <c r="F68" s="331">
        <v>0</v>
      </c>
      <c r="G68" s="331">
        <v>0</v>
      </c>
      <c r="H68" s="331"/>
      <c r="I68" s="331">
        <v>0</v>
      </c>
      <c r="J68" s="331">
        <v>0</v>
      </c>
      <c r="K68" s="331">
        <v>0</v>
      </c>
      <c r="L68" s="331">
        <v>1</v>
      </c>
      <c r="M68" s="331">
        <v>1</v>
      </c>
    </row>
    <row r="69" spans="1:13" ht="9" customHeight="1">
      <c r="A69" s="679" t="s">
        <v>741</v>
      </c>
      <c r="B69" s="680"/>
      <c r="C69" s="331">
        <v>0</v>
      </c>
      <c r="D69" s="331">
        <v>0</v>
      </c>
      <c r="E69" s="331">
        <v>0</v>
      </c>
      <c r="F69" s="331">
        <v>0</v>
      </c>
      <c r="G69" s="331">
        <v>0</v>
      </c>
      <c r="H69" s="331"/>
      <c r="I69" s="331">
        <v>0</v>
      </c>
      <c r="J69" s="331">
        <v>0</v>
      </c>
      <c r="K69" s="331">
        <v>0</v>
      </c>
      <c r="L69" s="331">
        <v>1</v>
      </c>
      <c r="M69" s="331">
        <v>1</v>
      </c>
    </row>
    <row r="70" spans="1:13" ht="9" customHeight="1">
      <c r="A70" s="679" t="s">
        <v>275</v>
      </c>
      <c r="B70" s="680"/>
      <c r="C70" s="331">
        <v>0</v>
      </c>
      <c r="D70" s="331">
        <v>0</v>
      </c>
      <c r="E70" s="331">
        <v>0</v>
      </c>
      <c r="F70" s="331">
        <v>8</v>
      </c>
      <c r="G70" s="331">
        <v>0</v>
      </c>
      <c r="H70" s="331">
        <v>0</v>
      </c>
      <c r="I70" s="331">
        <v>2</v>
      </c>
      <c r="J70" s="331">
        <v>0</v>
      </c>
      <c r="K70" s="331">
        <v>0</v>
      </c>
      <c r="L70" s="331">
        <v>0</v>
      </c>
      <c r="M70" s="331">
        <v>1</v>
      </c>
    </row>
    <row r="71" spans="1:13" ht="9" customHeight="1">
      <c r="A71" s="679" t="s">
        <v>146</v>
      </c>
      <c r="B71" s="680"/>
      <c r="C71" s="331">
        <v>0</v>
      </c>
      <c r="D71" s="331">
        <v>0</v>
      </c>
      <c r="E71" s="331">
        <v>0</v>
      </c>
      <c r="F71" s="331">
        <v>1</v>
      </c>
      <c r="G71" s="331">
        <v>0</v>
      </c>
      <c r="H71" s="331">
        <v>1</v>
      </c>
      <c r="I71" s="331">
        <v>0</v>
      </c>
      <c r="J71" s="331">
        <v>0</v>
      </c>
      <c r="K71" s="331">
        <v>0</v>
      </c>
      <c r="L71" s="331">
        <v>3</v>
      </c>
      <c r="M71" s="331">
        <v>0</v>
      </c>
    </row>
    <row r="72" spans="1:13" ht="9" customHeight="1">
      <c r="A72" s="679" t="s">
        <v>279</v>
      </c>
      <c r="B72" s="680"/>
      <c r="C72" s="331">
        <v>0</v>
      </c>
      <c r="D72" s="331">
        <v>0</v>
      </c>
      <c r="E72" s="331">
        <v>0</v>
      </c>
      <c r="F72" s="331">
        <v>0</v>
      </c>
      <c r="G72" s="331">
        <v>0</v>
      </c>
      <c r="H72" s="331">
        <v>1</v>
      </c>
      <c r="I72" s="331">
        <v>1</v>
      </c>
      <c r="J72" s="331">
        <v>1</v>
      </c>
      <c r="K72" s="331">
        <v>1</v>
      </c>
      <c r="L72" s="331">
        <v>0</v>
      </c>
      <c r="M72" s="331">
        <v>0</v>
      </c>
    </row>
    <row r="73" spans="1:13" ht="9" customHeight="1">
      <c r="A73" s="679" t="s">
        <v>142</v>
      </c>
      <c r="B73" s="680"/>
      <c r="C73" s="331">
        <v>0</v>
      </c>
      <c r="D73" s="331">
        <v>0</v>
      </c>
      <c r="E73" s="331">
        <v>0</v>
      </c>
      <c r="F73" s="331">
        <v>1</v>
      </c>
      <c r="G73" s="331">
        <v>2</v>
      </c>
      <c r="H73" s="331">
        <v>2</v>
      </c>
      <c r="I73" s="331">
        <v>0</v>
      </c>
      <c r="J73" s="331">
        <v>1</v>
      </c>
      <c r="K73" s="331">
        <v>0</v>
      </c>
      <c r="L73" s="331">
        <v>0</v>
      </c>
      <c r="M73" s="331">
        <v>0</v>
      </c>
    </row>
    <row r="74" spans="1:13" ht="9" customHeight="1">
      <c r="A74" s="679" t="s">
        <v>276</v>
      </c>
      <c r="B74" s="680"/>
      <c r="C74" s="331">
        <v>0</v>
      </c>
      <c r="D74" s="331">
        <v>0</v>
      </c>
      <c r="E74" s="331">
        <v>0</v>
      </c>
      <c r="F74" s="331">
        <v>0</v>
      </c>
      <c r="G74" s="331">
        <v>0</v>
      </c>
      <c r="H74" s="331">
        <v>1</v>
      </c>
      <c r="I74" s="331">
        <v>1</v>
      </c>
      <c r="J74" s="331">
        <v>1</v>
      </c>
      <c r="K74" s="331">
        <v>0</v>
      </c>
      <c r="L74" s="331">
        <v>0</v>
      </c>
      <c r="M74" s="331">
        <v>0</v>
      </c>
    </row>
    <row r="75" spans="1:13" ht="9" customHeight="1">
      <c r="A75" s="679" t="s">
        <v>277</v>
      </c>
      <c r="B75" s="680"/>
      <c r="C75" s="331">
        <v>0</v>
      </c>
      <c r="D75" s="331">
        <v>0</v>
      </c>
      <c r="E75" s="331">
        <v>0</v>
      </c>
      <c r="F75" s="331">
        <v>0</v>
      </c>
      <c r="G75" s="331">
        <v>0</v>
      </c>
      <c r="H75" s="331">
        <v>0</v>
      </c>
      <c r="I75" s="331">
        <v>0</v>
      </c>
      <c r="J75" s="331">
        <v>1</v>
      </c>
      <c r="K75" s="331">
        <v>0</v>
      </c>
      <c r="L75" s="331">
        <v>0</v>
      </c>
      <c r="M75" s="331">
        <v>0</v>
      </c>
    </row>
    <row r="76" spans="1:13" ht="9" customHeight="1">
      <c r="A76" s="679" t="s">
        <v>465</v>
      </c>
      <c r="B76" s="680"/>
      <c r="C76" s="331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1</v>
      </c>
      <c r="J76" s="331">
        <v>1</v>
      </c>
      <c r="K76" s="331">
        <v>0</v>
      </c>
      <c r="L76" s="331">
        <v>0</v>
      </c>
      <c r="M76" s="331">
        <v>0</v>
      </c>
    </row>
    <row r="77" spans="1:13" ht="9" customHeight="1">
      <c r="A77" s="679" t="s">
        <v>203</v>
      </c>
      <c r="B77" s="680"/>
      <c r="C77" s="331">
        <v>0</v>
      </c>
      <c r="D77" s="331">
        <v>0</v>
      </c>
      <c r="E77" s="331">
        <v>0</v>
      </c>
      <c r="F77" s="331">
        <v>2</v>
      </c>
      <c r="G77" s="331">
        <v>2</v>
      </c>
      <c r="H77" s="331">
        <v>1</v>
      </c>
      <c r="I77" s="331">
        <v>1</v>
      </c>
      <c r="J77" s="331">
        <v>0</v>
      </c>
      <c r="K77" s="331">
        <v>0</v>
      </c>
      <c r="L77" s="331">
        <v>0</v>
      </c>
      <c r="M77" s="557">
        <v>0</v>
      </c>
    </row>
    <row r="78" spans="1:13" ht="9" customHeight="1">
      <c r="A78" s="679" t="s">
        <v>278</v>
      </c>
      <c r="B78" s="680"/>
      <c r="C78" s="331">
        <v>0</v>
      </c>
      <c r="D78" s="331">
        <v>0</v>
      </c>
      <c r="E78" s="331">
        <v>0</v>
      </c>
      <c r="F78" s="331">
        <v>0</v>
      </c>
      <c r="G78" s="331">
        <v>0</v>
      </c>
      <c r="H78" s="331">
        <v>0</v>
      </c>
      <c r="I78" s="331">
        <v>1</v>
      </c>
      <c r="J78" s="331">
        <v>0</v>
      </c>
      <c r="K78" s="331">
        <v>0</v>
      </c>
      <c r="L78" s="331">
        <v>0</v>
      </c>
      <c r="M78" s="331">
        <v>0</v>
      </c>
    </row>
    <row r="79" spans="1:13" ht="9" customHeight="1">
      <c r="A79" s="679" t="s">
        <v>207</v>
      </c>
      <c r="B79" s="680"/>
      <c r="C79" s="558">
        <v>0</v>
      </c>
      <c r="D79" s="557">
        <v>0</v>
      </c>
      <c r="E79" s="557">
        <v>0</v>
      </c>
      <c r="F79" s="557">
        <v>0</v>
      </c>
      <c r="G79" s="557">
        <v>1</v>
      </c>
      <c r="H79" s="557">
        <v>2</v>
      </c>
      <c r="I79" s="557">
        <v>0</v>
      </c>
      <c r="J79" s="557">
        <v>0</v>
      </c>
      <c r="K79" s="557">
        <v>0</v>
      </c>
      <c r="L79" s="557">
        <v>0</v>
      </c>
      <c r="M79" s="557">
        <v>0</v>
      </c>
    </row>
    <row r="80" spans="1:13" ht="9" customHeight="1">
      <c r="A80" s="679" t="s">
        <v>281</v>
      </c>
      <c r="B80" s="680"/>
      <c r="C80" s="331">
        <v>0</v>
      </c>
      <c r="D80" s="331">
        <v>0</v>
      </c>
      <c r="E80" s="331">
        <v>0</v>
      </c>
      <c r="F80" s="331">
        <v>0</v>
      </c>
      <c r="G80" s="331">
        <v>1</v>
      </c>
      <c r="H80" s="331">
        <v>1</v>
      </c>
      <c r="I80" s="331">
        <v>0</v>
      </c>
      <c r="J80" s="331">
        <v>0</v>
      </c>
      <c r="K80" s="331">
        <v>0</v>
      </c>
      <c r="L80" s="331">
        <v>0</v>
      </c>
      <c r="M80" s="331">
        <v>0</v>
      </c>
    </row>
    <row r="81" spans="1:13" ht="9" customHeight="1">
      <c r="A81" s="679" t="s">
        <v>742</v>
      </c>
      <c r="B81" s="680"/>
      <c r="C81" s="331">
        <v>0</v>
      </c>
      <c r="D81" s="331">
        <v>0</v>
      </c>
      <c r="E81" s="331">
        <v>4</v>
      </c>
      <c r="F81" s="331">
        <v>2</v>
      </c>
      <c r="G81" s="331">
        <v>12</v>
      </c>
      <c r="H81" s="331">
        <v>4</v>
      </c>
      <c r="I81" s="331">
        <v>2</v>
      </c>
      <c r="J81" s="331">
        <v>0</v>
      </c>
      <c r="K81" s="331" t="s">
        <v>729</v>
      </c>
      <c r="L81" s="331">
        <v>0</v>
      </c>
      <c r="M81" s="331">
        <v>4</v>
      </c>
    </row>
    <row r="82" spans="1:13" ht="9" customHeight="1">
      <c r="A82" s="681" t="s">
        <v>133</v>
      </c>
      <c r="B82" s="682"/>
      <c r="C82" s="560">
        <v>0</v>
      </c>
      <c r="D82" s="561">
        <v>10</v>
      </c>
      <c r="E82" s="561">
        <v>2</v>
      </c>
      <c r="F82" s="561">
        <v>2</v>
      </c>
      <c r="G82" s="561">
        <v>6</v>
      </c>
      <c r="H82" s="561">
        <v>4</v>
      </c>
      <c r="I82" s="561">
        <v>2</v>
      </c>
      <c r="J82" s="561">
        <v>5</v>
      </c>
      <c r="K82" s="561">
        <v>3</v>
      </c>
      <c r="L82" s="561">
        <v>4</v>
      </c>
      <c r="M82" s="561">
        <v>2</v>
      </c>
    </row>
    <row r="83" spans="1:13">
      <c r="A83" s="469" t="s">
        <v>762</v>
      </c>
      <c r="B83" s="471"/>
      <c r="C83" s="472"/>
      <c r="D83" s="472"/>
      <c r="E83" s="472"/>
      <c r="F83" s="472"/>
      <c r="G83" s="470"/>
      <c r="H83" s="470"/>
      <c r="I83" s="470"/>
      <c r="J83" s="470"/>
      <c r="K83" s="470"/>
      <c r="L83" s="470"/>
      <c r="M83" s="473" t="s">
        <v>132</v>
      </c>
    </row>
    <row r="84" spans="1:13" s="470" customFormat="1">
      <c r="A84" s="469" t="s">
        <v>724</v>
      </c>
    </row>
    <row r="85" spans="1:13" s="470" customFormat="1">
      <c r="A85" s="469" t="s">
        <v>763</v>
      </c>
      <c r="B85" s="471"/>
      <c r="C85" s="472"/>
      <c r="D85" s="472"/>
      <c r="E85" s="472"/>
      <c r="F85" s="472"/>
      <c r="M85" s="473"/>
    </row>
    <row r="86" spans="1:13" s="470" customFormat="1">
      <c r="A86" s="469" t="s">
        <v>764</v>
      </c>
    </row>
    <row r="87" spans="1:13" s="470" customFormat="1">
      <c r="A87" s="469" t="s">
        <v>765</v>
      </c>
      <c r="B87" s="471"/>
      <c r="C87" s="472"/>
      <c r="D87" s="472"/>
      <c r="E87" s="472"/>
      <c r="F87" s="472"/>
      <c r="M87" s="473"/>
    </row>
    <row r="88" spans="1:13">
      <c r="A88" s="559" t="s">
        <v>760</v>
      </c>
    </row>
  </sheetData>
  <mergeCells count="90">
    <mergeCell ref="A6:B6"/>
    <mergeCell ref="A9:B9"/>
    <mergeCell ref="A8:B8"/>
    <mergeCell ref="A1:M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B5"/>
    <mergeCell ref="A20:B20"/>
    <mergeCell ref="A10:B10"/>
    <mergeCell ref="A11:B11"/>
    <mergeCell ref="A12:B12"/>
    <mergeCell ref="A13:B13"/>
    <mergeCell ref="A14:B14"/>
    <mergeCell ref="A19:B19"/>
    <mergeCell ref="A7:B7"/>
    <mergeCell ref="A15:B15"/>
    <mergeCell ref="A16:B16"/>
    <mergeCell ref="A17:B17"/>
    <mergeCell ref="A18:B1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0:B40"/>
    <mergeCell ref="A41:B41"/>
    <mergeCell ref="A42:B42"/>
    <mergeCell ref="A44:B44"/>
    <mergeCell ref="A34:B34"/>
    <mergeCell ref="A33:B33"/>
    <mergeCell ref="A35:B35"/>
    <mergeCell ref="A36:B36"/>
    <mergeCell ref="A38:B38"/>
    <mergeCell ref="A37:B37"/>
    <mergeCell ref="A51:B51"/>
    <mergeCell ref="A47:B47"/>
    <mergeCell ref="A53:B53"/>
    <mergeCell ref="A54:B54"/>
    <mergeCell ref="A55:B55"/>
    <mergeCell ref="A45:B45"/>
    <mergeCell ref="A43:B43"/>
    <mergeCell ref="A48:B48"/>
    <mergeCell ref="A49:B49"/>
    <mergeCell ref="A50:B50"/>
    <mergeCell ref="A46:B46"/>
    <mergeCell ref="A56:B56"/>
    <mergeCell ref="A52:B52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2:B72"/>
    <mergeCell ref="A73:B73"/>
    <mergeCell ref="A79:B79"/>
    <mergeCell ref="A80:B80"/>
    <mergeCell ref="A69:B69"/>
    <mergeCell ref="A70:B70"/>
    <mergeCell ref="A71:B71"/>
    <mergeCell ref="A81:B81"/>
    <mergeCell ref="A74:B74"/>
    <mergeCell ref="A82:B82"/>
    <mergeCell ref="A75:B75"/>
    <mergeCell ref="A76:B76"/>
    <mergeCell ref="A77:B77"/>
    <mergeCell ref="A78:B78"/>
  </mergeCells>
  <phoneticPr fontId="5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U33"/>
  <sheetViews>
    <sheetView workbookViewId="0">
      <selection activeCell="I42" sqref="I42"/>
    </sheetView>
  </sheetViews>
  <sheetFormatPr defaultRowHeight="13.5"/>
  <cols>
    <col min="1" max="1" width="22.5" style="137" customWidth="1"/>
    <col min="2" max="14" width="5.75" style="137" customWidth="1"/>
    <col min="15" max="16384" width="9" style="137"/>
  </cols>
  <sheetData>
    <row r="1" spans="1:14" s="95" customFormat="1" ht="24">
      <c r="A1" s="689" t="s">
        <v>586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4" ht="9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16.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  <c r="N3" s="146" t="s">
        <v>621</v>
      </c>
    </row>
    <row r="4" spans="1:14" ht="18" customHeight="1">
      <c r="A4" s="690" t="s">
        <v>327</v>
      </c>
      <c r="B4" s="700" t="s">
        <v>318</v>
      </c>
      <c r="C4" s="701"/>
      <c r="D4" s="701"/>
      <c r="E4" s="701"/>
      <c r="F4" s="701"/>
      <c r="G4" s="701"/>
      <c r="H4" s="701"/>
      <c r="I4" s="702"/>
      <c r="J4" s="700" t="s">
        <v>316</v>
      </c>
      <c r="K4" s="701"/>
      <c r="L4" s="701"/>
      <c r="M4" s="701"/>
      <c r="N4" s="701"/>
    </row>
    <row r="5" spans="1:14" ht="18" customHeight="1">
      <c r="A5" s="691"/>
      <c r="B5" s="707" t="s">
        <v>319</v>
      </c>
      <c r="C5" s="693" t="s">
        <v>313</v>
      </c>
      <c r="D5" s="694"/>
      <c r="E5" s="695"/>
      <c r="F5" s="693" t="s">
        <v>180</v>
      </c>
      <c r="G5" s="694"/>
      <c r="H5" s="695"/>
      <c r="I5" s="703" t="s">
        <v>315</v>
      </c>
      <c r="J5" s="707" t="s">
        <v>319</v>
      </c>
      <c r="K5" s="87" t="s">
        <v>179</v>
      </c>
      <c r="L5" s="693" t="s">
        <v>178</v>
      </c>
      <c r="M5" s="694"/>
      <c r="N5" s="694"/>
    </row>
    <row r="6" spans="1:14" ht="18" customHeight="1">
      <c r="A6" s="691"/>
      <c r="B6" s="707"/>
      <c r="C6" s="150"/>
      <c r="D6" s="696" t="s">
        <v>320</v>
      </c>
      <c r="E6" s="698" t="s">
        <v>177</v>
      </c>
      <c r="F6" s="151"/>
      <c r="G6" s="696" t="s">
        <v>321</v>
      </c>
      <c r="H6" s="696" t="s">
        <v>322</v>
      </c>
      <c r="I6" s="704"/>
      <c r="J6" s="707"/>
      <c r="K6" s="86" t="s">
        <v>312</v>
      </c>
      <c r="L6" s="151"/>
      <c r="M6" s="696" t="s">
        <v>321</v>
      </c>
      <c r="N6" s="693" t="s">
        <v>322</v>
      </c>
    </row>
    <row r="7" spans="1:14" ht="18" customHeight="1">
      <c r="A7" s="692"/>
      <c r="B7" s="708"/>
      <c r="C7" s="152"/>
      <c r="D7" s="697"/>
      <c r="E7" s="699"/>
      <c r="F7" s="313"/>
      <c r="G7" s="697"/>
      <c r="H7" s="697"/>
      <c r="I7" s="705"/>
      <c r="J7" s="708"/>
      <c r="K7" s="97" t="s">
        <v>311</v>
      </c>
      <c r="L7" s="313"/>
      <c r="M7" s="697"/>
      <c r="N7" s="706"/>
    </row>
    <row r="8" spans="1:14" ht="18" customHeight="1">
      <c r="A8" s="96" t="s">
        <v>175</v>
      </c>
      <c r="B8" s="153">
        <f>SUM(C8,F8,I8)</f>
        <v>64519</v>
      </c>
      <c r="C8" s="154">
        <f>SUM(D8:E8)</f>
        <v>40846</v>
      </c>
      <c r="D8" s="154">
        <v>5665</v>
      </c>
      <c r="E8" s="154">
        <v>35181</v>
      </c>
      <c r="F8" s="154">
        <f>SUM(G8:H8)</f>
        <v>20623</v>
      </c>
      <c r="G8" s="154">
        <v>15904</v>
      </c>
      <c r="H8" s="154">
        <v>4719</v>
      </c>
      <c r="I8" s="154">
        <v>3050</v>
      </c>
      <c r="J8" s="155">
        <v>95649</v>
      </c>
      <c r="K8" s="154">
        <v>40846</v>
      </c>
      <c r="L8" s="154">
        <f t="shared" ref="L8:L29" si="0">SUM(M8:N8)</f>
        <v>51407</v>
      </c>
      <c r="M8" s="154">
        <v>44831</v>
      </c>
      <c r="N8" s="154">
        <v>6576</v>
      </c>
    </row>
    <row r="9" spans="1:14" ht="18" customHeight="1">
      <c r="A9" s="156" t="s">
        <v>173</v>
      </c>
      <c r="B9" s="153">
        <f t="shared" ref="B9:B29" si="1">SUM(C9,F9,I9)</f>
        <v>2438</v>
      </c>
      <c r="C9" s="157">
        <f t="shared" ref="C9:C29" si="2">SUM(D9:E9)</f>
        <v>2268</v>
      </c>
      <c r="D9" s="157">
        <v>1921</v>
      </c>
      <c r="E9" s="157">
        <v>347</v>
      </c>
      <c r="F9" s="157">
        <f t="shared" ref="F9:F29" si="3">SUM(G9:H9)</f>
        <v>170</v>
      </c>
      <c r="G9" s="157">
        <v>152</v>
      </c>
      <c r="H9" s="157">
        <v>18</v>
      </c>
      <c r="I9" s="157" t="s">
        <v>198</v>
      </c>
      <c r="J9" s="153">
        <v>2480</v>
      </c>
      <c r="K9" s="157">
        <v>2268</v>
      </c>
      <c r="L9" s="157">
        <f t="shared" si="0"/>
        <v>209</v>
      </c>
      <c r="M9" s="157">
        <v>179</v>
      </c>
      <c r="N9" s="157">
        <v>30</v>
      </c>
    </row>
    <row r="10" spans="1:14" ht="18" customHeight="1">
      <c r="A10" s="156" t="s">
        <v>172</v>
      </c>
      <c r="B10" s="153">
        <f t="shared" si="1"/>
        <v>4</v>
      </c>
      <c r="C10" s="157">
        <f t="shared" si="2"/>
        <v>1</v>
      </c>
      <c r="D10" s="157" t="s">
        <v>198</v>
      </c>
      <c r="E10" s="157">
        <v>1</v>
      </c>
      <c r="F10" s="157">
        <f t="shared" si="3"/>
        <v>3</v>
      </c>
      <c r="G10" s="157">
        <v>3</v>
      </c>
      <c r="H10" s="157" t="s">
        <v>198</v>
      </c>
      <c r="I10" s="288" t="str">
        <f>IF(I9="－","－",I8-I9)</f>
        <v>－</v>
      </c>
      <c r="J10" s="293">
        <v>1</v>
      </c>
      <c r="K10" s="157">
        <v>1</v>
      </c>
      <c r="L10" s="157" t="s">
        <v>198</v>
      </c>
      <c r="M10" s="157" t="s">
        <v>198</v>
      </c>
      <c r="N10" s="157" t="s">
        <v>198</v>
      </c>
    </row>
    <row r="11" spans="1:14" ht="18" customHeight="1">
      <c r="A11" s="156" t="s">
        <v>310</v>
      </c>
      <c r="B11" s="153">
        <f t="shared" si="1"/>
        <v>9</v>
      </c>
      <c r="C11" s="157">
        <f t="shared" si="2"/>
        <v>7</v>
      </c>
      <c r="D11" s="157" t="s">
        <v>198</v>
      </c>
      <c r="E11" s="157">
        <v>7</v>
      </c>
      <c r="F11" s="157">
        <f t="shared" si="3"/>
        <v>2</v>
      </c>
      <c r="G11" s="157">
        <v>1</v>
      </c>
      <c r="H11" s="157">
        <v>1</v>
      </c>
      <c r="I11" s="157" t="s">
        <v>198</v>
      </c>
      <c r="J11" s="153">
        <v>11</v>
      </c>
      <c r="K11" s="157">
        <v>7</v>
      </c>
      <c r="L11" s="157">
        <f t="shared" si="0"/>
        <v>4</v>
      </c>
      <c r="M11" s="157">
        <v>3</v>
      </c>
      <c r="N11" s="157">
        <v>1</v>
      </c>
    </row>
    <row r="12" spans="1:14" ht="18" customHeight="1">
      <c r="A12" s="89" t="s">
        <v>309</v>
      </c>
      <c r="B12" s="153">
        <f t="shared" si="1"/>
        <v>21</v>
      </c>
      <c r="C12" s="157">
        <f t="shared" si="2"/>
        <v>12</v>
      </c>
      <c r="D12" s="157" t="s">
        <v>198</v>
      </c>
      <c r="E12" s="157">
        <v>12</v>
      </c>
      <c r="F12" s="157">
        <f t="shared" si="3"/>
        <v>7</v>
      </c>
      <c r="G12" s="157">
        <v>4</v>
      </c>
      <c r="H12" s="157">
        <v>3</v>
      </c>
      <c r="I12" s="157">
        <v>2</v>
      </c>
      <c r="J12" s="153">
        <v>32</v>
      </c>
      <c r="K12" s="157">
        <v>12</v>
      </c>
      <c r="L12" s="157">
        <f t="shared" si="0"/>
        <v>18</v>
      </c>
      <c r="M12" s="157">
        <v>15</v>
      </c>
      <c r="N12" s="157">
        <v>3</v>
      </c>
    </row>
    <row r="13" spans="1:14" ht="18" customHeight="1">
      <c r="A13" s="156" t="s">
        <v>308</v>
      </c>
      <c r="B13" s="153">
        <f t="shared" si="1"/>
        <v>3193</v>
      </c>
      <c r="C13" s="157">
        <f t="shared" si="2"/>
        <v>1851</v>
      </c>
      <c r="D13" s="157">
        <v>519</v>
      </c>
      <c r="E13" s="157">
        <v>1332</v>
      </c>
      <c r="F13" s="157">
        <f t="shared" si="3"/>
        <v>1271</v>
      </c>
      <c r="G13" s="157">
        <v>955</v>
      </c>
      <c r="H13" s="157">
        <v>316</v>
      </c>
      <c r="I13" s="157">
        <v>71</v>
      </c>
      <c r="J13" s="153">
        <v>4252</v>
      </c>
      <c r="K13" s="157">
        <v>1851</v>
      </c>
      <c r="L13" s="157">
        <f t="shared" si="0"/>
        <v>2291</v>
      </c>
      <c r="M13" s="157">
        <v>1917</v>
      </c>
      <c r="N13" s="157">
        <v>374</v>
      </c>
    </row>
    <row r="14" spans="1:14" ht="18" customHeight="1">
      <c r="A14" s="156" t="s">
        <v>307</v>
      </c>
      <c r="B14" s="153">
        <f t="shared" si="1"/>
        <v>6282</v>
      </c>
      <c r="C14" s="157">
        <f t="shared" si="2"/>
        <v>3184</v>
      </c>
      <c r="D14" s="157">
        <v>213</v>
      </c>
      <c r="E14" s="157">
        <v>2971</v>
      </c>
      <c r="F14" s="157">
        <f t="shared" si="3"/>
        <v>3039</v>
      </c>
      <c r="G14" s="157">
        <v>2317</v>
      </c>
      <c r="H14" s="157">
        <v>722</v>
      </c>
      <c r="I14" s="157">
        <v>59</v>
      </c>
      <c r="J14" s="153">
        <v>7817</v>
      </c>
      <c r="K14" s="157">
        <v>3184</v>
      </c>
      <c r="L14" s="157">
        <f t="shared" si="0"/>
        <v>4531</v>
      </c>
      <c r="M14" s="157">
        <v>4010</v>
      </c>
      <c r="N14" s="157">
        <v>521</v>
      </c>
    </row>
    <row r="15" spans="1:14" ht="18" customHeight="1">
      <c r="A15" s="89" t="s">
        <v>306</v>
      </c>
      <c r="B15" s="153">
        <f t="shared" si="1"/>
        <v>222</v>
      </c>
      <c r="C15" s="157">
        <f t="shared" si="2"/>
        <v>66</v>
      </c>
      <c r="D15" s="157" t="s">
        <v>198</v>
      </c>
      <c r="E15" s="157">
        <v>66</v>
      </c>
      <c r="F15" s="157">
        <f t="shared" si="3"/>
        <v>156</v>
      </c>
      <c r="G15" s="157">
        <v>124</v>
      </c>
      <c r="H15" s="157">
        <v>32</v>
      </c>
      <c r="I15" s="157" t="s">
        <v>198</v>
      </c>
      <c r="J15" s="153">
        <v>351</v>
      </c>
      <c r="K15" s="157">
        <v>66</v>
      </c>
      <c r="L15" s="157">
        <f t="shared" si="0"/>
        <v>283</v>
      </c>
      <c r="M15" s="157">
        <v>267</v>
      </c>
      <c r="N15" s="157">
        <v>16</v>
      </c>
    </row>
    <row r="16" spans="1:14" ht="18" customHeight="1">
      <c r="A16" s="156" t="s">
        <v>305</v>
      </c>
      <c r="B16" s="153">
        <f t="shared" si="1"/>
        <v>837</v>
      </c>
      <c r="C16" s="157">
        <f t="shared" si="2"/>
        <v>272</v>
      </c>
      <c r="D16" s="157">
        <v>51</v>
      </c>
      <c r="E16" s="157">
        <v>221</v>
      </c>
      <c r="F16" s="157">
        <f t="shared" si="3"/>
        <v>558</v>
      </c>
      <c r="G16" s="157">
        <v>210</v>
      </c>
      <c r="H16" s="157">
        <v>348</v>
      </c>
      <c r="I16" s="157">
        <v>7</v>
      </c>
      <c r="J16" s="153">
        <v>731</v>
      </c>
      <c r="K16" s="157">
        <v>272</v>
      </c>
      <c r="L16" s="157">
        <f t="shared" si="0"/>
        <v>448</v>
      </c>
      <c r="M16" s="157">
        <v>397</v>
      </c>
      <c r="N16" s="157">
        <v>51</v>
      </c>
    </row>
    <row r="17" spans="1:21" ht="18" customHeight="1">
      <c r="A17" s="156" t="s">
        <v>304</v>
      </c>
      <c r="B17" s="153">
        <f t="shared" si="1"/>
        <v>9842</v>
      </c>
      <c r="C17" s="157">
        <f t="shared" si="2"/>
        <v>7418</v>
      </c>
      <c r="D17" s="157">
        <v>143</v>
      </c>
      <c r="E17" s="157">
        <v>7275</v>
      </c>
      <c r="F17" s="157">
        <f t="shared" si="3"/>
        <v>2360</v>
      </c>
      <c r="G17" s="157">
        <v>1749</v>
      </c>
      <c r="H17" s="157">
        <v>611</v>
      </c>
      <c r="I17" s="157">
        <v>64</v>
      </c>
      <c r="J17" s="153">
        <v>23338</v>
      </c>
      <c r="K17" s="157">
        <v>7418</v>
      </c>
      <c r="L17" s="157">
        <f t="shared" si="0"/>
        <v>15816</v>
      </c>
      <c r="M17" s="157">
        <v>12665</v>
      </c>
      <c r="N17" s="157">
        <v>3151</v>
      </c>
    </row>
    <row r="18" spans="1:21" ht="18" customHeight="1">
      <c r="A18" s="156" t="s">
        <v>303</v>
      </c>
      <c r="B18" s="153">
        <f t="shared" si="1"/>
        <v>8879</v>
      </c>
      <c r="C18" s="157">
        <f t="shared" si="2"/>
        <v>5653</v>
      </c>
      <c r="D18" s="157">
        <v>618</v>
      </c>
      <c r="E18" s="157">
        <v>5035</v>
      </c>
      <c r="F18" s="157">
        <f t="shared" si="3"/>
        <v>3155</v>
      </c>
      <c r="G18" s="157">
        <v>2494</v>
      </c>
      <c r="H18" s="157">
        <v>661</v>
      </c>
      <c r="I18" s="157">
        <v>71</v>
      </c>
      <c r="J18" s="153">
        <v>11782</v>
      </c>
      <c r="K18" s="157">
        <v>5653</v>
      </c>
      <c r="L18" s="157">
        <f t="shared" si="0"/>
        <v>6022</v>
      </c>
      <c r="M18" s="157">
        <v>5465</v>
      </c>
      <c r="N18" s="157">
        <v>557</v>
      </c>
    </row>
    <row r="19" spans="1:21" ht="18" customHeight="1">
      <c r="A19" s="156" t="s">
        <v>302</v>
      </c>
      <c r="B19" s="153">
        <f t="shared" si="1"/>
        <v>1090</v>
      </c>
      <c r="C19" s="157">
        <f t="shared" si="2"/>
        <v>508</v>
      </c>
      <c r="D19" s="157">
        <v>42</v>
      </c>
      <c r="E19" s="157">
        <v>466</v>
      </c>
      <c r="F19" s="157">
        <f t="shared" si="3"/>
        <v>579</v>
      </c>
      <c r="G19" s="157">
        <v>452</v>
      </c>
      <c r="H19" s="157">
        <v>127</v>
      </c>
      <c r="I19" s="157">
        <v>3</v>
      </c>
      <c r="J19" s="153">
        <v>1771</v>
      </c>
      <c r="K19" s="157">
        <v>508</v>
      </c>
      <c r="L19" s="157">
        <f t="shared" si="0"/>
        <v>1255</v>
      </c>
      <c r="M19" s="157">
        <v>1159</v>
      </c>
      <c r="N19" s="157">
        <v>96</v>
      </c>
    </row>
    <row r="20" spans="1:21" ht="18" customHeight="1">
      <c r="A20" s="156" t="s">
        <v>301</v>
      </c>
      <c r="B20" s="153">
        <f t="shared" si="1"/>
        <v>1137</v>
      </c>
      <c r="C20" s="157">
        <f t="shared" si="2"/>
        <v>740</v>
      </c>
      <c r="D20" s="157">
        <v>225</v>
      </c>
      <c r="E20" s="157">
        <v>515</v>
      </c>
      <c r="F20" s="157">
        <f t="shared" si="3"/>
        <v>376</v>
      </c>
      <c r="G20" s="157">
        <v>259</v>
      </c>
      <c r="H20" s="157">
        <v>117</v>
      </c>
      <c r="I20" s="157">
        <v>21</v>
      </c>
      <c r="J20" s="153">
        <v>1638</v>
      </c>
      <c r="K20" s="157">
        <v>740</v>
      </c>
      <c r="L20" s="157">
        <f t="shared" si="0"/>
        <v>875</v>
      </c>
      <c r="M20" s="157">
        <v>806</v>
      </c>
      <c r="N20" s="157">
        <v>69</v>
      </c>
    </row>
    <row r="21" spans="1:21" ht="18" customHeight="1">
      <c r="A21" s="88" t="s">
        <v>300</v>
      </c>
      <c r="B21" s="153">
        <f t="shared" si="1"/>
        <v>1224</v>
      </c>
      <c r="C21" s="157">
        <f t="shared" si="2"/>
        <v>636</v>
      </c>
      <c r="D21" s="157">
        <v>195</v>
      </c>
      <c r="E21" s="157">
        <v>441</v>
      </c>
      <c r="F21" s="157">
        <f t="shared" si="3"/>
        <v>583</v>
      </c>
      <c r="G21" s="157">
        <v>348</v>
      </c>
      <c r="H21" s="157">
        <v>235</v>
      </c>
      <c r="I21" s="157">
        <v>5</v>
      </c>
      <c r="J21" s="153">
        <v>1252</v>
      </c>
      <c r="K21" s="157">
        <v>636</v>
      </c>
      <c r="L21" s="157">
        <f t="shared" si="0"/>
        <v>598</v>
      </c>
      <c r="M21" s="157">
        <v>520</v>
      </c>
      <c r="N21" s="157">
        <v>78</v>
      </c>
    </row>
    <row r="22" spans="1:21" ht="18" customHeight="1">
      <c r="A22" s="156" t="s">
        <v>299</v>
      </c>
      <c r="B22" s="153">
        <f t="shared" si="1"/>
        <v>4097</v>
      </c>
      <c r="C22" s="157">
        <f t="shared" si="2"/>
        <v>3281</v>
      </c>
      <c r="D22" s="157">
        <v>276</v>
      </c>
      <c r="E22" s="157">
        <v>3005</v>
      </c>
      <c r="F22" s="157">
        <f t="shared" si="3"/>
        <v>788</v>
      </c>
      <c r="G22" s="157">
        <v>584</v>
      </c>
      <c r="H22" s="157">
        <v>204</v>
      </c>
      <c r="I22" s="157">
        <v>28</v>
      </c>
      <c r="J22" s="153">
        <v>6387</v>
      </c>
      <c r="K22" s="157">
        <v>3281</v>
      </c>
      <c r="L22" s="157">
        <f t="shared" si="0"/>
        <v>3066</v>
      </c>
      <c r="M22" s="157">
        <v>2850</v>
      </c>
      <c r="N22" s="157">
        <v>216</v>
      </c>
    </row>
    <row r="23" spans="1:21" ht="18" customHeight="1">
      <c r="A23" s="98" t="s">
        <v>298</v>
      </c>
      <c r="B23" s="153">
        <f t="shared" si="1"/>
        <v>2533</v>
      </c>
      <c r="C23" s="157">
        <f t="shared" si="2"/>
        <v>1687</v>
      </c>
      <c r="D23" s="157">
        <v>246</v>
      </c>
      <c r="E23" s="157">
        <v>1441</v>
      </c>
      <c r="F23" s="157">
        <f t="shared" si="3"/>
        <v>808</v>
      </c>
      <c r="G23" s="157">
        <v>638</v>
      </c>
      <c r="H23" s="157">
        <v>170</v>
      </c>
      <c r="I23" s="157">
        <v>38</v>
      </c>
      <c r="J23" s="153">
        <v>3475</v>
      </c>
      <c r="K23" s="157">
        <v>1687</v>
      </c>
      <c r="L23" s="157">
        <f t="shared" si="0"/>
        <v>1734</v>
      </c>
      <c r="M23" s="157">
        <v>1554</v>
      </c>
      <c r="N23" s="157">
        <v>180</v>
      </c>
    </row>
    <row r="24" spans="1:21" ht="18" customHeight="1">
      <c r="A24" s="156" t="s">
        <v>297</v>
      </c>
      <c r="B24" s="153">
        <f t="shared" si="1"/>
        <v>2491</v>
      </c>
      <c r="C24" s="157">
        <f t="shared" si="2"/>
        <v>1240</v>
      </c>
      <c r="D24" s="157">
        <v>117</v>
      </c>
      <c r="E24" s="157">
        <v>1123</v>
      </c>
      <c r="F24" s="157">
        <f t="shared" si="3"/>
        <v>1244</v>
      </c>
      <c r="G24" s="157">
        <v>1086</v>
      </c>
      <c r="H24" s="157">
        <v>158</v>
      </c>
      <c r="I24" s="157">
        <v>7</v>
      </c>
      <c r="J24" s="153">
        <v>2542</v>
      </c>
      <c r="K24" s="157">
        <v>1240</v>
      </c>
      <c r="L24" s="157">
        <f t="shared" si="0"/>
        <v>1287</v>
      </c>
      <c r="M24" s="157">
        <v>1209</v>
      </c>
      <c r="N24" s="157">
        <v>78</v>
      </c>
    </row>
    <row r="25" spans="1:21" ht="18" customHeight="1">
      <c r="A25" s="156" t="s">
        <v>296</v>
      </c>
      <c r="B25" s="153">
        <f t="shared" si="1"/>
        <v>5532</v>
      </c>
      <c r="C25" s="157">
        <f t="shared" si="2"/>
        <v>3457</v>
      </c>
      <c r="D25" s="157">
        <v>197</v>
      </c>
      <c r="E25" s="157">
        <v>3260</v>
      </c>
      <c r="F25" s="157">
        <f t="shared" si="3"/>
        <v>2048</v>
      </c>
      <c r="G25" s="157">
        <v>1876</v>
      </c>
      <c r="H25" s="157">
        <v>172</v>
      </c>
      <c r="I25" s="157">
        <v>27</v>
      </c>
      <c r="J25" s="153">
        <v>6448</v>
      </c>
      <c r="K25" s="157">
        <v>3457</v>
      </c>
      <c r="L25" s="157">
        <f t="shared" si="0"/>
        <v>2947</v>
      </c>
      <c r="M25" s="157">
        <v>2652</v>
      </c>
      <c r="N25" s="157">
        <v>295</v>
      </c>
    </row>
    <row r="26" spans="1:21" ht="18" customHeight="1">
      <c r="A26" s="156" t="s">
        <v>295</v>
      </c>
      <c r="B26" s="153">
        <f t="shared" si="1"/>
        <v>523</v>
      </c>
      <c r="C26" s="157">
        <f t="shared" si="2"/>
        <v>341</v>
      </c>
      <c r="D26" s="157" t="s">
        <v>198</v>
      </c>
      <c r="E26" s="157">
        <v>341</v>
      </c>
      <c r="F26" s="157">
        <f t="shared" si="3"/>
        <v>180</v>
      </c>
      <c r="G26" s="157">
        <v>168</v>
      </c>
      <c r="H26" s="157">
        <v>12</v>
      </c>
      <c r="I26" s="157">
        <v>2</v>
      </c>
      <c r="J26" s="153">
        <v>607</v>
      </c>
      <c r="K26" s="157">
        <v>341</v>
      </c>
      <c r="L26" s="157">
        <f t="shared" si="0"/>
        <v>262</v>
      </c>
      <c r="M26" s="157">
        <v>246</v>
      </c>
      <c r="N26" s="157">
        <v>16</v>
      </c>
    </row>
    <row r="27" spans="1:21" ht="18" customHeight="1">
      <c r="A27" s="88" t="s">
        <v>294</v>
      </c>
      <c r="B27" s="153">
        <f t="shared" si="1"/>
        <v>5607</v>
      </c>
      <c r="C27" s="157">
        <f t="shared" si="2"/>
        <v>4235</v>
      </c>
      <c r="D27" s="157">
        <v>267</v>
      </c>
      <c r="E27" s="157">
        <v>3968</v>
      </c>
      <c r="F27" s="157">
        <f t="shared" si="3"/>
        <v>1314</v>
      </c>
      <c r="G27" s="157">
        <v>935</v>
      </c>
      <c r="H27" s="157">
        <v>379</v>
      </c>
      <c r="I27" s="157">
        <v>58</v>
      </c>
      <c r="J27" s="153">
        <v>10727</v>
      </c>
      <c r="K27" s="157">
        <v>4235</v>
      </c>
      <c r="L27" s="157">
        <f t="shared" si="0"/>
        <v>6417</v>
      </c>
      <c r="M27" s="157">
        <v>5949</v>
      </c>
      <c r="N27" s="157">
        <v>468</v>
      </c>
    </row>
    <row r="28" spans="1:21" ht="18" customHeight="1">
      <c r="A28" s="88" t="s">
        <v>293</v>
      </c>
      <c r="B28" s="153">
        <f t="shared" si="1"/>
        <v>3937</v>
      </c>
      <c r="C28" s="157">
        <f t="shared" si="2"/>
        <v>2441</v>
      </c>
      <c r="D28" s="157">
        <v>24</v>
      </c>
      <c r="E28" s="157">
        <v>2417</v>
      </c>
      <c r="F28" s="157">
        <f t="shared" si="3"/>
        <v>1489</v>
      </c>
      <c r="G28" s="157">
        <v>1250</v>
      </c>
      <c r="H28" s="157">
        <v>239</v>
      </c>
      <c r="I28" s="157">
        <v>7</v>
      </c>
      <c r="J28" s="153">
        <v>4901</v>
      </c>
      <c r="K28" s="157">
        <v>2441</v>
      </c>
      <c r="L28" s="157">
        <f t="shared" si="0"/>
        <v>2450</v>
      </c>
      <c r="M28" s="157">
        <v>2198</v>
      </c>
      <c r="N28" s="157">
        <v>252</v>
      </c>
    </row>
    <row r="29" spans="1:21" s="139" customFormat="1" ht="18" customHeight="1">
      <c r="A29" s="99" t="s">
        <v>314</v>
      </c>
      <c r="B29" s="158">
        <f t="shared" si="1"/>
        <v>4621</v>
      </c>
      <c r="C29" s="159">
        <f t="shared" si="2"/>
        <v>1548</v>
      </c>
      <c r="D29" s="159">
        <v>611</v>
      </c>
      <c r="E29" s="159">
        <v>937</v>
      </c>
      <c r="F29" s="159">
        <f t="shared" si="3"/>
        <v>493</v>
      </c>
      <c r="G29" s="159">
        <v>299</v>
      </c>
      <c r="H29" s="159">
        <v>194</v>
      </c>
      <c r="I29" s="159">
        <v>2580</v>
      </c>
      <c r="J29" s="158">
        <v>5106</v>
      </c>
      <c r="K29" s="159">
        <v>1548</v>
      </c>
      <c r="L29" s="159">
        <f t="shared" si="0"/>
        <v>894</v>
      </c>
      <c r="M29" s="159">
        <v>770</v>
      </c>
      <c r="N29" s="159">
        <v>124</v>
      </c>
    </row>
    <row r="30" spans="1:21" ht="16.5" customHeight="1">
      <c r="A30" s="160" t="s">
        <v>323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49"/>
      <c r="N30" s="146" t="s">
        <v>75</v>
      </c>
      <c r="Q30" s="139"/>
      <c r="R30" s="139"/>
      <c r="S30" s="139"/>
      <c r="T30" s="139"/>
      <c r="U30" s="139"/>
    </row>
    <row r="31" spans="1:21" ht="16.5" customHeight="1">
      <c r="A31" s="102" t="s">
        <v>326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49"/>
      <c r="N31" s="149"/>
      <c r="Q31" s="139"/>
      <c r="R31" s="139"/>
      <c r="S31" s="139"/>
      <c r="T31" s="139"/>
      <c r="U31" s="139"/>
    </row>
    <row r="32" spans="1:21" ht="16.5" customHeight="1">
      <c r="A32" s="102" t="s">
        <v>324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49"/>
      <c r="N32" s="149"/>
      <c r="Q32" s="139"/>
      <c r="R32" s="139"/>
      <c r="S32" s="139"/>
      <c r="T32" s="139"/>
      <c r="U32" s="139"/>
    </row>
    <row r="33" spans="1:1">
      <c r="A33" s="102" t="s">
        <v>325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5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J53"/>
  <sheetViews>
    <sheetView zoomScaleNormal="100" workbookViewId="0">
      <selection activeCell="I42" sqref="I42"/>
    </sheetView>
  </sheetViews>
  <sheetFormatPr defaultRowHeight="13.5"/>
  <cols>
    <col min="1" max="1" width="2.25" style="137" customWidth="1"/>
    <col min="2" max="2" width="30" style="137" customWidth="1"/>
    <col min="3" max="10" width="7.5" style="137" customWidth="1"/>
    <col min="11" max="245" width="9" style="137"/>
    <col min="246" max="246" width="2.25" style="137" customWidth="1"/>
    <col min="247" max="247" width="30" style="137" customWidth="1"/>
    <col min="248" max="255" width="7.5" style="137" customWidth="1"/>
    <col min="256" max="256" width="3.5" style="137" customWidth="1"/>
    <col min="257" max="257" width="4" style="137" customWidth="1"/>
    <col min="258" max="258" width="27.25" style="137" customWidth="1"/>
    <col min="259" max="265" width="8.5" style="137" customWidth="1"/>
    <col min="266" max="266" width="8.125" style="137" customWidth="1"/>
    <col min="267" max="501" width="9" style="137"/>
    <col min="502" max="502" width="2.25" style="137" customWidth="1"/>
    <col min="503" max="503" width="30" style="137" customWidth="1"/>
    <col min="504" max="511" width="7.5" style="137" customWidth="1"/>
    <col min="512" max="512" width="3.5" style="137" customWidth="1"/>
    <col min="513" max="513" width="4" style="137" customWidth="1"/>
    <col min="514" max="514" width="27.25" style="137" customWidth="1"/>
    <col min="515" max="521" width="8.5" style="137" customWidth="1"/>
    <col min="522" max="522" width="8.125" style="137" customWidth="1"/>
    <col min="523" max="757" width="9" style="137"/>
    <col min="758" max="758" width="2.25" style="137" customWidth="1"/>
    <col min="759" max="759" width="30" style="137" customWidth="1"/>
    <col min="760" max="767" width="7.5" style="137" customWidth="1"/>
    <col min="768" max="768" width="3.5" style="137" customWidth="1"/>
    <col min="769" max="769" width="4" style="137" customWidth="1"/>
    <col min="770" max="770" width="27.25" style="137" customWidth="1"/>
    <col min="771" max="777" width="8.5" style="137" customWidth="1"/>
    <col min="778" max="778" width="8.125" style="137" customWidth="1"/>
    <col min="779" max="1013" width="9" style="137"/>
    <col min="1014" max="1014" width="2.25" style="137" customWidth="1"/>
    <col min="1015" max="1015" width="30" style="137" customWidth="1"/>
    <col min="1016" max="1023" width="7.5" style="137" customWidth="1"/>
    <col min="1024" max="1024" width="3.5" style="137" customWidth="1"/>
    <col min="1025" max="1025" width="4" style="137" customWidth="1"/>
    <col min="1026" max="1026" width="27.25" style="137" customWidth="1"/>
    <col min="1027" max="1033" width="8.5" style="137" customWidth="1"/>
    <col min="1034" max="1034" width="8.125" style="137" customWidth="1"/>
    <col min="1035" max="1269" width="9" style="137"/>
    <col min="1270" max="1270" width="2.25" style="137" customWidth="1"/>
    <col min="1271" max="1271" width="30" style="137" customWidth="1"/>
    <col min="1272" max="1279" width="7.5" style="137" customWidth="1"/>
    <col min="1280" max="1280" width="3.5" style="137" customWidth="1"/>
    <col min="1281" max="1281" width="4" style="137" customWidth="1"/>
    <col min="1282" max="1282" width="27.25" style="137" customWidth="1"/>
    <col min="1283" max="1289" width="8.5" style="137" customWidth="1"/>
    <col min="1290" max="1290" width="8.125" style="137" customWidth="1"/>
    <col min="1291" max="1525" width="9" style="137"/>
    <col min="1526" max="1526" width="2.25" style="137" customWidth="1"/>
    <col min="1527" max="1527" width="30" style="137" customWidth="1"/>
    <col min="1528" max="1535" width="7.5" style="137" customWidth="1"/>
    <col min="1536" max="1536" width="3.5" style="137" customWidth="1"/>
    <col min="1537" max="1537" width="4" style="137" customWidth="1"/>
    <col min="1538" max="1538" width="27.25" style="137" customWidth="1"/>
    <col min="1539" max="1545" width="8.5" style="137" customWidth="1"/>
    <col min="1546" max="1546" width="8.125" style="137" customWidth="1"/>
    <col min="1547" max="1781" width="9" style="137"/>
    <col min="1782" max="1782" width="2.25" style="137" customWidth="1"/>
    <col min="1783" max="1783" width="30" style="137" customWidth="1"/>
    <col min="1784" max="1791" width="7.5" style="137" customWidth="1"/>
    <col min="1792" max="1792" width="3.5" style="137" customWidth="1"/>
    <col min="1793" max="1793" width="4" style="137" customWidth="1"/>
    <col min="1794" max="1794" width="27.25" style="137" customWidth="1"/>
    <col min="1795" max="1801" width="8.5" style="137" customWidth="1"/>
    <col min="1802" max="1802" width="8.125" style="137" customWidth="1"/>
    <col min="1803" max="2037" width="9" style="137"/>
    <col min="2038" max="2038" width="2.25" style="137" customWidth="1"/>
    <col min="2039" max="2039" width="30" style="137" customWidth="1"/>
    <col min="2040" max="2047" width="7.5" style="137" customWidth="1"/>
    <col min="2048" max="2048" width="3.5" style="137" customWidth="1"/>
    <col min="2049" max="2049" width="4" style="137" customWidth="1"/>
    <col min="2050" max="2050" width="27.25" style="137" customWidth="1"/>
    <col min="2051" max="2057" width="8.5" style="137" customWidth="1"/>
    <col min="2058" max="2058" width="8.125" style="137" customWidth="1"/>
    <col min="2059" max="2293" width="9" style="137"/>
    <col min="2294" max="2294" width="2.25" style="137" customWidth="1"/>
    <col min="2295" max="2295" width="30" style="137" customWidth="1"/>
    <col min="2296" max="2303" width="7.5" style="137" customWidth="1"/>
    <col min="2304" max="2304" width="3.5" style="137" customWidth="1"/>
    <col min="2305" max="2305" width="4" style="137" customWidth="1"/>
    <col min="2306" max="2306" width="27.25" style="137" customWidth="1"/>
    <col min="2307" max="2313" width="8.5" style="137" customWidth="1"/>
    <col min="2314" max="2314" width="8.125" style="137" customWidth="1"/>
    <col min="2315" max="2549" width="9" style="137"/>
    <col min="2550" max="2550" width="2.25" style="137" customWidth="1"/>
    <col min="2551" max="2551" width="30" style="137" customWidth="1"/>
    <col min="2552" max="2559" width="7.5" style="137" customWidth="1"/>
    <col min="2560" max="2560" width="3.5" style="137" customWidth="1"/>
    <col min="2561" max="2561" width="4" style="137" customWidth="1"/>
    <col min="2562" max="2562" width="27.25" style="137" customWidth="1"/>
    <col min="2563" max="2569" width="8.5" style="137" customWidth="1"/>
    <col min="2570" max="2570" width="8.125" style="137" customWidth="1"/>
    <col min="2571" max="2805" width="9" style="137"/>
    <col min="2806" max="2806" width="2.25" style="137" customWidth="1"/>
    <col min="2807" max="2807" width="30" style="137" customWidth="1"/>
    <col min="2808" max="2815" width="7.5" style="137" customWidth="1"/>
    <col min="2816" max="2816" width="3.5" style="137" customWidth="1"/>
    <col min="2817" max="2817" width="4" style="137" customWidth="1"/>
    <col min="2818" max="2818" width="27.25" style="137" customWidth="1"/>
    <col min="2819" max="2825" width="8.5" style="137" customWidth="1"/>
    <col min="2826" max="2826" width="8.125" style="137" customWidth="1"/>
    <col min="2827" max="3061" width="9" style="137"/>
    <col min="3062" max="3062" width="2.25" style="137" customWidth="1"/>
    <col min="3063" max="3063" width="30" style="137" customWidth="1"/>
    <col min="3064" max="3071" width="7.5" style="137" customWidth="1"/>
    <col min="3072" max="3072" width="3.5" style="137" customWidth="1"/>
    <col min="3073" max="3073" width="4" style="137" customWidth="1"/>
    <col min="3074" max="3074" width="27.25" style="137" customWidth="1"/>
    <col min="3075" max="3081" width="8.5" style="137" customWidth="1"/>
    <col min="3082" max="3082" width="8.125" style="137" customWidth="1"/>
    <col min="3083" max="3317" width="9" style="137"/>
    <col min="3318" max="3318" width="2.25" style="137" customWidth="1"/>
    <col min="3319" max="3319" width="30" style="137" customWidth="1"/>
    <col min="3320" max="3327" width="7.5" style="137" customWidth="1"/>
    <col min="3328" max="3328" width="3.5" style="137" customWidth="1"/>
    <col min="3329" max="3329" width="4" style="137" customWidth="1"/>
    <col min="3330" max="3330" width="27.25" style="137" customWidth="1"/>
    <col min="3331" max="3337" width="8.5" style="137" customWidth="1"/>
    <col min="3338" max="3338" width="8.125" style="137" customWidth="1"/>
    <col min="3339" max="3573" width="9" style="137"/>
    <col min="3574" max="3574" width="2.25" style="137" customWidth="1"/>
    <col min="3575" max="3575" width="30" style="137" customWidth="1"/>
    <col min="3576" max="3583" width="7.5" style="137" customWidth="1"/>
    <col min="3584" max="3584" width="3.5" style="137" customWidth="1"/>
    <col min="3585" max="3585" width="4" style="137" customWidth="1"/>
    <col min="3586" max="3586" width="27.25" style="137" customWidth="1"/>
    <col min="3587" max="3593" width="8.5" style="137" customWidth="1"/>
    <col min="3594" max="3594" width="8.125" style="137" customWidth="1"/>
    <col min="3595" max="3829" width="9" style="137"/>
    <col min="3830" max="3830" width="2.25" style="137" customWidth="1"/>
    <col min="3831" max="3831" width="30" style="137" customWidth="1"/>
    <col min="3832" max="3839" width="7.5" style="137" customWidth="1"/>
    <col min="3840" max="3840" width="3.5" style="137" customWidth="1"/>
    <col min="3841" max="3841" width="4" style="137" customWidth="1"/>
    <col min="3842" max="3842" width="27.25" style="137" customWidth="1"/>
    <col min="3843" max="3849" width="8.5" style="137" customWidth="1"/>
    <col min="3850" max="3850" width="8.125" style="137" customWidth="1"/>
    <col min="3851" max="4085" width="9" style="137"/>
    <col min="4086" max="4086" width="2.25" style="137" customWidth="1"/>
    <col min="4087" max="4087" width="30" style="137" customWidth="1"/>
    <col min="4088" max="4095" width="7.5" style="137" customWidth="1"/>
    <col min="4096" max="4096" width="3.5" style="137" customWidth="1"/>
    <col min="4097" max="4097" width="4" style="137" customWidth="1"/>
    <col min="4098" max="4098" width="27.25" style="137" customWidth="1"/>
    <col min="4099" max="4105" width="8.5" style="137" customWidth="1"/>
    <col min="4106" max="4106" width="8.125" style="137" customWidth="1"/>
    <col min="4107" max="4341" width="9" style="137"/>
    <col min="4342" max="4342" width="2.25" style="137" customWidth="1"/>
    <col min="4343" max="4343" width="30" style="137" customWidth="1"/>
    <col min="4344" max="4351" width="7.5" style="137" customWidth="1"/>
    <col min="4352" max="4352" width="3.5" style="137" customWidth="1"/>
    <col min="4353" max="4353" width="4" style="137" customWidth="1"/>
    <col min="4354" max="4354" width="27.25" style="137" customWidth="1"/>
    <col min="4355" max="4361" width="8.5" style="137" customWidth="1"/>
    <col min="4362" max="4362" width="8.125" style="137" customWidth="1"/>
    <col min="4363" max="4597" width="9" style="137"/>
    <col min="4598" max="4598" width="2.25" style="137" customWidth="1"/>
    <col min="4599" max="4599" width="30" style="137" customWidth="1"/>
    <col min="4600" max="4607" width="7.5" style="137" customWidth="1"/>
    <col min="4608" max="4608" width="3.5" style="137" customWidth="1"/>
    <col min="4609" max="4609" width="4" style="137" customWidth="1"/>
    <col min="4610" max="4610" width="27.25" style="137" customWidth="1"/>
    <col min="4611" max="4617" width="8.5" style="137" customWidth="1"/>
    <col min="4618" max="4618" width="8.125" style="137" customWidth="1"/>
    <col min="4619" max="4853" width="9" style="137"/>
    <col min="4854" max="4854" width="2.25" style="137" customWidth="1"/>
    <col min="4855" max="4855" width="30" style="137" customWidth="1"/>
    <col min="4856" max="4863" width="7.5" style="137" customWidth="1"/>
    <col min="4864" max="4864" width="3.5" style="137" customWidth="1"/>
    <col min="4865" max="4865" width="4" style="137" customWidth="1"/>
    <col min="4866" max="4866" width="27.25" style="137" customWidth="1"/>
    <col min="4867" max="4873" width="8.5" style="137" customWidth="1"/>
    <col min="4874" max="4874" width="8.125" style="137" customWidth="1"/>
    <col min="4875" max="5109" width="9" style="137"/>
    <col min="5110" max="5110" width="2.25" style="137" customWidth="1"/>
    <col min="5111" max="5111" width="30" style="137" customWidth="1"/>
    <col min="5112" max="5119" width="7.5" style="137" customWidth="1"/>
    <col min="5120" max="5120" width="3.5" style="137" customWidth="1"/>
    <col min="5121" max="5121" width="4" style="137" customWidth="1"/>
    <col min="5122" max="5122" width="27.25" style="137" customWidth="1"/>
    <col min="5123" max="5129" width="8.5" style="137" customWidth="1"/>
    <col min="5130" max="5130" width="8.125" style="137" customWidth="1"/>
    <col min="5131" max="5365" width="9" style="137"/>
    <col min="5366" max="5366" width="2.25" style="137" customWidth="1"/>
    <col min="5367" max="5367" width="30" style="137" customWidth="1"/>
    <col min="5368" max="5375" width="7.5" style="137" customWidth="1"/>
    <col min="5376" max="5376" width="3.5" style="137" customWidth="1"/>
    <col min="5377" max="5377" width="4" style="137" customWidth="1"/>
    <col min="5378" max="5378" width="27.25" style="137" customWidth="1"/>
    <col min="5379" max="5385" width="8.5" style="137" customWidth="1"/>
    <col min="5386" max="5386" width="8.125" style="137" customWidth="1"/>
    <col min="5387" max="5621" width="9" style="137"/>
    <col min="5622" max="5622" width="2.25" style="137" customWidth="1"/>
    <col min="5623" max="5623" width="30" style="137" customWidth="1"/>
    <col min="5624" max="5631" width="7.5" style="137" customWidth="1"/>
    <col min="5632" max="5632" width="3.5" style="137" customWidth="1"/>
    <col min="5633" max="5633" width="4" style="137" customWidth="1"/>
    <col min="5634" max="5634" width="27.25" style="137" customWidth="1"/>
    <col min="5635" max="5641" width="8.5" style="137" customWidth="1"/>
    <col min="5642" max="5642" width="8.125" style="137" customWidth="1"/>
    <col min="5643" max="5877" width="9" style="137"/>
    <col min="5878" max="5878" width="2.25" style="137" customWidth="1"/>
    <col min="5879" max="5879" width="30" style="137" customWidth="1"/>
    <col min="5880" max="5887" width="7.5" style="137" customWidth="1"/>
    <col min="5888" max="5888" width="3.5" style="137" customWidth="1"/>
    <col min="5889" max="5889" width="4" style="137" customWidth="1"/>
    <col min="5890" max="5890" width="27.25" style="137" customWidth="1"/>
    <col min="5891" max="5897" width="8.5" style="137" customWidth="1"/>
    <col min="5898" max="5898" width="8.125" style="137" customWidth="1"/>
    <col min="5899" max="6133" width="9" style="137"/>
    <col min="6134" max="6134" width="2.25" style="137" customWidth="1"/>
    <col min="6135" max="6135" width="30" style="137" customWidth="1"/>
    <col min="6136" max="6143" width="7.5" style="137" customWidth="1"/>
    <col min="6144" max="6144" width="3.5" style="137" customWidth="1"/>
    <col min="6145" max="6145" width="4" style="137" customWidth="1"/>
    <col min="6146" max="6146" width="27.25" style="137" customWidth="1"/>
    <col min="6147" max="6153" width="8.5" style="137" customWidth="1"/>
    <col min="6154" max="6154" width="8.125" style="137" customWidth="1"/>
    <col min="6155" max="6389" width="9" style="137"/>
    <col min="6390" max="6390" width="2.25" style="137" customWidth="1"/>
    <col min="6391" max="6391" width="30" style="137" customWidth="1"/>
    <col min="6392" max="6399" width="7.5" style="137" customWidth="1"/>
    <col min="6400" max="6400" width="3.5" style="137" customWidth="1"/>
    <col min="6401" max="6401" width="4" style="137" customWidth="1"/>
    <col min="6402" max="6402" width="27.25" style="137" customWidth="1"/>
    <col min="6403" max="6409" width="8.5" style="137" customWidth="1"/>
    <col min="6410" max="6410" width="8.125" style="137" customWidth="1"/>
    <col min="6411" max="6645" width="9" style="137"/>
    <col min="6646" max="6646" width="2.25" style="137" customWidth="1"/>
    <col min="6647" max="6647" width="30" style="137" customWidth="1"/>
    <col min="6648" max="6655" width="7.5" style="137" customWidth="1"/>
    <col min="6656" max="6656" width="3.5" style="137" customWidth="1"/>
    <col min="6657" max="6657" width="4" style="137" customWidth="1"/>
    <col min="6658" max="6658" width="27.25" style="137" customWidth="1"/>
    <col min="6659" max="6665" width="8.5" style="137" customWidth="1"/>
    <col min="6666" max="6666" width="8.125" style="137" customWidth="1"/>
    <col min="6667" max="6901" width="9" style="137"/>
    <col min="6902" max="6902" width="2.25" style="137" customWidth="1"/>
    <col min="6903" max="6903" width="30" style="137" customWidth="1"/>
    <col min="6904" max="6911" width="7.5" style="137" customWidth="1"/>
    <col min="6912" max="6912" width="3.5" style="137" customWidth="1"/>
    <col min="6913" max="6913" width="4" style="137" customWidth="1"/>
    <col min="6914" max="6914" width="27.25" style="137" customWidth="1"/>
    <col min="6915" max="6921" width="8.5" style="137" customWidth="1"/>
    <col min="6922" max="6922" width="8.125" style="137" customWidth="1"/>
    <col min="6923" max="7157" width="9" style="137"/>
    <col min="7158" max="7158" width="2.25" style="137" customWidth="1"/>
    <col min="7159" max="7159" width="30" style="137" customWidth="1"/>
    <col min="7160" max="7167" width="7.5" style="137" customWidth="1"/>
    <col min="7168" max="7168" width="3.5" style="137" customWidth="1"/>
    <col min="7169" max="7169" width="4" style="137" customWidth="1"/>
    <col min="7170" max="7170" width="27.25" style="137" customWidth="1"/>
    <col min="7171" max="7177" width="8.5" style="137" customWidth="1"/>
    <col min="7178" max="7178" width="8.125" style="137" customWidth="1"/>
    <col min="7179" max="7413" width="9" style="137"/>
    <col min="7414" max="7414" width="2.25" style="137" customWidth="1"/>
    <col min="7415" max="7415" width="30" style="137" customWidth="1"/>
    <col min="7416" max="7423" width="7.5" style="137" customWidth="1"/>
    <col min="7424" max="7424" width="3.5" style="137" customWidth="1"/>
    <col min="7425" max="7425" width="4" style="137" customWidth="1"/>
    <col min="7426" max="7426" width="27.25" style="137" customWidth="1"/>
    <col min="7427" max="7433" width="8.5" style="137" customWidth="1"/>
    <col min="7434" max="7434" width="8.125" style="137" customWidth="1"/>
    <col min="7435" max="7669" width="9" style="137"/>
    <col min="7670" max="7670" width="2.25" style="137" customWidth="1"/>
    <col min="7671" max="7671" width="30" style="137" customWidth="1"/>
    <col min="7672" max="7679" width="7.5" style="137" customWidth="1"/>
    <col min="7680" max="7680" width="3.5" style="137" customWidth="1"/>
    <col min="7681" max="7681" width="4" style="137" customWidth="1"/>
    <col min="7682" max="7682" width="27.25" style="137" customWidth="1"/>
    <col min="7683" max="7689" width="8.5" style="137" customWidth="1"/>
    <col min="7690" max="7690" width="8.125" style="137" customWidth="1"/>
    <col min="7691" max="7925" width="9" style="137"/>
    <col min="7926" max="7926" width="2.25" style="137" customWidth="1"/>
    <col min="7927" max="7927" width="30" style="137" customWidth="1"/>
    <col min="7928" max="7935" width="7.5" style="137" customWidth="1"/>
    <col min="7936" max="7936" width="3.5" style="137" customWidth="1"/>
    <col min="7937" max="7937" width="4" style="137" customWidth="1"/>
    <col min="7938" max="7938" width="27.25" style="137" customWidth="1"/>
    <col min="7939" max="7945" width="8.5" style="137" customWidth="1"/>
    <col min="7946" max="7946" width="8.125" style="137" customWidth="1"/>
    <col min="7947" max="8181" width="9" style="137"/>
    <col min="8182" max="8182" width="2.25" style="137" customWidth="1"/>
    <col min="8183" max="8183" width="30" style="137" customWidth="1"/>
    <col min="8184" max="8191" width="7.5" style="137" customWidth="1"/>
    <col min="8192" max="8192" width="3.5" style="137" customWidth="1"/>
    <col min="8193" max="8193" width="4" style="137" customWidth="1"/>
    <col min="8194" max="8194" width="27.25" style="137" customWidth="1"/>
    <col min="8195" max="8201" width="8.5" style="137" customWidth="1"/>
    <col min="8202" max="8202" width="8.125" style="137" customWidth="1"/>
    <col min="8203" max="8437" width="9" style="137"/>
    <col min="8438" max="8438" width="2.25" style="137" customWidth="1"/>
    <col min="8439" max="8439" width="30" style="137" customWidth="1"/>
    <col min="8440" max="8447" width="7.5" style="137" customWidth="1"/>
    <col min="8448" max="8448" width="3.5" style="137" customWidth="1"/>
    <col min="8449" max="8449" width="4" style="137" customWidth="1"/>
    <col min="8450" max="8450" width="27.25" style="137" customWidth="1"/>
    <col min="8451" max="8457" width="8.5" style="137" customWidth="1"/>
    <col min="8458" max="8458" width="8.125" style="137" customWidth="1"/>
    <col min="8459" max="8693" width="9" style="137"/>
    <col min="8694" max="8694" width="2.25" style="137" customWidth="1"/>
    <col min="8695" max="8695" width="30" style="137" customWidth="1"/>
    <col min="8696" max="8703" width="7.5" style="137" customWidth="1"/>
    <col min="8704" max="8704" width="3.5" style="137" customWidth="1"/>
    <col min="8705" max="8705" width="4" style="137" customWidth="1"/>
    <col min="8706" max="8706" width="27.25" style="137" customWidth="1"/>
    <col min="8707" max="8713" width="8.5" style="137" customWidth="1"/>
    <col min="8714" max="8714" width="8.125" style="137" customWidth="1"/>
    <col min="8715" max="8949" width="9" style="137"/>
    <col min="8950" max="8950" width="2.25" style="137" customWidth="1"/>
    <col min="8951" max="8951" width="30" style="137" customWidth="1"/>
    <col min="8952" max="8959" width="7.5" style="137" customWidth="1"/>
    <col min="8960" max="8960" width="3.5" style="137" customWidth="1"/>
    <col min="8961" max="8961" width="4" style="137" customWidth="1"/>
    <col min="8962" max="8962" width="27.25" style="137" customWidth="1"/>
    <col min="8963" max="8969" width="8.5" style="137" customWidth="1"/>
    <col min="8970" max="8970" width="8.125" style="137" customWidth="1"/>
    <col min="8971" max="9205" width="9" style="137"/>
    <col min="9206" max="9206" width="2.25" style="137" customWidth="1"/>
    <col min="9207" max="9207" width="30" style="137" customWidth="1"/>
    <col min="9208" max="9215" width="7.5" style="137" customWidth="1"/>
    <col min="9216" max="9216" width="3.5" style="137" customWidth="1"/>
    <col min="9217" max="9217" width="4" style="137" customWidth="1"/>
    <col min="9218" max="9218" width="27.25" style="137" customWidth="1"/>
    <col min="9219" max="9225" width="8.5" style="137" customWidth="1"/>
    <col min="9226" max="9226" width="8.125" style="137" customWidth="1"/>
    <col min="9227" max="9461" width="9" style="137"/>
    <col min="9462" max="9462" width="2.25" style="137" customWidth="1"/>
    <col min="9463" max="9463" width="30" style="137" customWidth="1"/>
    <col min="9464" max="9471" width="7.5" style="137" customWidth="1"/>
    <col min="9472" max="9472" width="3.5" style="137" customWidth="1"/>
    <col min="9473" max="9473" width="4" style="137" customWidth="1"/>
    <col min="9474" max="9474" width="27.25" style="137" customWidth="1"/>
    <col min="9475" max="9481" width="8.5" style="137" customWidth="1"/>
    <col min="9482" max="9482" width="8.125" style="137" customWidth="1"/>
    <col min="9483" max="9717" width="9" style="137"/>
    <col min="9718" max="9718" width="2.25" style="137" customWidth="1"/>
    <col min="9719" max="9719" width="30" style="137" customWidth="1"/>
    <col min="9720" max="9727" width="7.5" style="137" customWidth="1"/>
    <col min="9728" max="9728" width="3.5" style="137" customWidth="1"/>
    <col min="9729" max="9729" width="4" style="137" customWidth="1"/>
    <col min="9730" max="9730" width="27.25" style="137" customWidth="1"/>
    <col min="9731" max="9737" width="8.5" style="137" customWidth="1"/>
    <col min="9738" max="9738" width="8.125" style="137" customWidth="1"/>
    <col min="9739" max="9973" width="9" style="137"/>
    <col min="9974" max="9974" width="2.25" style="137" customWidth="1"/>
    <col min="9975" max="9975" width="30" style="137" customWidth="1"/>
    <col min="9976" max="9983" width="7.5" style="137" customWidth="1"/>
    <col min="9984" max="9984" width="3.5" style="137" customWidth="1"/>
    <col min="9985" max="9985" width="4" style="137" customWidth="1"/>
    <col min="9986" max="9986" width="27.25" style="137" customWidth="1"/>
    <col min="9987" max="9993" width="8.5" style="137" customWidth="1"/>
    <col min="9994" max="9994" width="8.125" style="137" customWidth="1"/>
    <col min="9995" max="10229" width="9" style="137"/>
    <col min="10230" max="10230" width="2.25" style="137" customWidth="1"/>
    <col min="10231" max="10231" width="30" style="137" customWidth="1"/>
    <col min="10232" max="10239" width="7.5" style="137" customWidth="1"/>
    <col min="10240" max="10240" width="3.5" style="137" customWidth="1"/>
    <col min="10241" max="10241" width="4" style="137" customWidth="1"/>
    <col min="10242" max="10242" width="27.25" style="137" customWidth="1"/>
    <col min="10243" max="10249" width="8.5" style="137" customWidth="1"/>
    <col min="10250" max="10250" width="8.125" style="137" customWidth="1"/>
    <col min="10251" max="10485" width="9" style="137"/>
    <col min="10486" max="10486" width="2.25" style="137" customWidth="1"/>
    <col min="10487" max="10487" width="30" style="137" customWidth="1"/>
    <col min="10488" max="10495" width="7.5" style="137" customWidth="1"/>
    <col min="10496" max="10496" width="3.5" style="137" customWidth="1"/>
    <col min="10497" max="10497" width="4" style="137" customWidth="1"/>
    <col min="10498" max="10498" width="27.25" style="137" customWidth="1"/>
    <col min="10499" max="10505" width="8.5" style="137" customWidth="1"/>
    <col min="10506" max="10506" width="8.125" style="137" customWidth="1"/>
    <col min="10507" max="10741" width="9" style="137"/>
    <col min="10742" max="10742" width="2.25" style="137" customWidth="1"/>
    <col min="10743" max="10743" width="30" style="137" customWidth="1"/>
    <col min="10744" max="10751" width="7.5" style="137" customWidth="1"/>
    <col min="10752" max="10752" width="3.5" style="137" customWidth="1"/>
    <col min="10753" max="10753" width="4" style="137" customWidth="1"/>
    <col min="10754" max="10754" width="27.25" style="137" customWidth="1"/>
    <col min="10755" max="10761" width="8.5" style="137" customWidth="1"/>
    <col min="10762" max="10762" width="8.125" style="137" customWidth="1"/>
    <col min="10763" max="10997" width="9" style="137"/>
    <col min="10998" max="10998" width="2.25" style="137" customWidth="1"/>
    <col min="10999" max="10999" width="30" style="137" customWidth="1"/>
    <col min="11000" max="11007" width="7.5" style="137" customWidth="1"/>
    <col min="11008" max="11008" width="3.5" style="137" customWidth="1"/>
    <col min="11009" max="11009" width="4" style="137" customWidth="1"/>
    <col min="11010" max="11010" width="27.25" style="137" customWidth="1"/>
    <col min="11011" max="11017" width="8.5" style="137" customWidth="1"/>
    <col min="11018" max="11018" width="8.125" style="137" customWidth="1"/>
    <col min="11019" max="11253" width="9" style="137"/>
    <col min="11254" max="11254" width="2.25" style="137" customWidth="1"/>
    <col min="11255" max="11255" width="30" style="137" customWidth="1"/>
    <col min="11256" max="11263" width="7.5" style="137" customWidth="1"/>
    <col min="11264" max="11264" width="3.5" style="137" customWidth="1"/>
    <col min="11265" max="11265" width="4" style="137" customWidth="1"/>
    <col min="11266" max="11266" width="27.25" style="137" customWidth="1"/>
    <col min="11267" max="11273" width="8.5" style="137" customWidth="1"/>
    <col min="11274" max="11274" width="8.125" style="137" customWidth="1"/>
    <col min="11275" max="11509" width="9" style="137"/>
    <col min="11510" max="11510" width="2.25" style="137" customWidth="1"/>
    <col min="11511" max="11511" width="30" style="137" customWidth="1"/>
    <col min="11512" max="11519" width="7.5" style="137" customWidth="1"/>
    <col min="11520" max="11520" width="3.5" style="137" customWidth="1"/>
    <col min="11521" max="11521" width="4" style="137" customWidth="1"/>
    <col min="11522" max="11522" width="27.25" style="137" customWidth="1"/>
    <col min="11523" max="11529" width="8.5" style="137" customWidth="1"/>
    <col min="11530" max="11530" width="8.125" style="137" customWidth="1"/>
    <col min="11531" max="11765" width="9" style="137"/>
    <col min="11766" max="11766" width="2.25" style="137" customWidth="1"/>
    <col min="11767" max="11767" width="30" style="137" customWidth="1"/>
    <col min="11768" max="11775" width="7.5" style="137" customWidth="1"/>
    <col min="11776" max="11776" width="3.5" style="137" customWidth="1"/>
    <col min="11777" max="11777" width="4" style="137" customWidth="1"/>
    <col min="11778" max="11778" width="27.25" style="137" customWidth="1"/>
    <col min="11779" max="11785" width="8.5" style="137" customWidth="1"/>
    <col min="11786" max="11786" width="8.125" style="137" customWidth="1"/>
    <col min="11787" max="12021" width="9" style="137"/>
    <col min="12022" max="12022" width="2.25" style="137" customWidth="1"/>
    <col min="12023" max="12023" width="30" style="137" customWidth="1"/>
    <col min="12024" max="12031" width="7.5" style="137" customWidth="1"/>
    <col min="12032" max="12032" width="3.5" style="137" customWidth="1"/>
    <col min="12033" max="12033" width="4" style="137" customWidth="1"/>
    <col min="12034" max="12034" width="27.25" style="137" customWidth="1"/>
    <col min="12035" max="12041" width="8.5" style="137" customWidth="1"/>
    <col min="12042" max="12042" width="8.125" style="137" customWidth="1"/>
    <col min="12043" max="12277" width="9" style="137"/>
    <col min="12278" max="12278" width="2.25" style="137" customWidth="1"/>
    <col min="12279" max="12279" width="30" style="137" customWidth="1"/>
    <col min="12280" max="12287" width="7.5" style="137" customWidth="1"/>
    <col min="12288" max="12288" width="3.5" style="137" customWidth="1"/>
    <col min="12289" max="12289" width="4" style="137" customWidth="1"/>
    <col min="12290" max="12290" width="27.25" style="137" customWidth="1"/>
    <col min="12291" max="12297" width="8.5" style="137" customWidth="1"/>
    <col min="12298" max="12298" width="8.125" style="137" customWidth="1"/>
    <col min="12299" max="12533" width="9" style="137"/>
    <col min="12534" max="12534" width="2.25" style="137" customWidth="1"/>
    <col min="12535" max="12535" width="30" style="137" customWidth="1"/>
    <col min="12536" max="12543" width="7.5" style="137" customWidth="1"/>
    <col min="12544" max="12544" width="3.5" style="137" customWidth="1"/>
    <col min="12545" max="12545" width="4" style="137" customWidth="1"/>
    <col min="12546" max="12546" width="27.25" style="137" customWidth="1"/>
    <col min="12547" max="12553" width="8.5" style="137" customWidth="1"/>
    <col min="12554" max="12554" width="8.125" style="137" customWidth="1"/>
    <col min="12555" max="12789" width="9" style="137"/>
    <col min="12790" max="12790" width="2.25" style="137" customWidth="1"/>
    <col min="12791" max="12791" width="30" style="137" customWidth="1"/>
    <col min="12792" max="12799" width="7.5" style="137" customWidth="1"/>
    <col min="12800" max="12800" width="3.5" style="137" customWidth="1"/>
    <col min="12801" max="12801" width="4" style="137" customWidth="1"/>
    <col min="12802" max="12802" width="27.25" style="137" customWidth="1"/>
    <col min="12803" max="12809" width="8.5" style="137" customWidth="1"/>
    <col min="12810" max="12810" width="8.125" style="137" customWidth="1"/>
    <col min="12811" max="13045" width="9" style="137"/>
    <col min="13046" max="13046" width="2.25" style="137" customWidth="1"/>
    <col min="13047" max="13047" width="30" style="137" customWidth="1"/>
    <col min="13048" max="13055" width="7.5" style="137" customWidth="1"/>
    <col min="13056" max="13056" width="3.5" style="137" customWidth="1"/>
    <col min="13057" max="13057" width="4" style="137" customWidth="1"/>
    <col min="13058" max="13058" width="27.25" style="137" customWidth="1"/>
    <col min="13059" max="13065" width="8.5" style="137" customWidth="1"/>
    <col min="13066" max="13066" width="8.125" style="137" customWidth="1"/>
    <col min="13067" max="13301" width="9" style="137"/>
    <col min="13302" max="13302" width="2.25" style="137" customWidth="1"/>
    <col min="13303" max="13303" width="30" style="137" customWidth="1"/>
    <col min="13304" max="13311" width="7.5" style="137" customWidth="1"/>
    <col min="13312" max="13312" width="3.5" style="137" customWidth="1"/>
    <col min="13313" max="13313" width="4" style="137" customWidth="1"/>
    <col min="13314" max="13314" width="27.25" style="137" customWidth="1"/>
    <col min="13315" max="13321" width="8.5" style="137" customWidth="1"/>
    <col min="13322" max="13322" width="8.125" style="137" customWidth="1"/>
    <col min="13323" max="13557" width="9" style="137"/>
    <col min="13558" max="13558" width="2.25" style="137" customWidth="1"/>
    <col min="13559" max="13559" width="30" style="137" customWidth="1"/>
    <col min="13560" max="13567" width="7.5" style="137" customWidth="1"/>
    <col min="13568" max="13568" width="3.5" style="137" customWidth="1"/>
    <col min="13569" max="13569" width="4" style="137" customWidth="1"/>
    <col min="13570" max="13570" width="27.25" style="137" customWidth="1"/>
    <col min="13571" max="13577" width="8.5" style="137" customWidth="1"/>
    <col min="13578" max="13578" width="8.125" style="137" customWidth="1"/>
    <col min="13579" max="13813" width="9" style="137"/>
    <col min="13814" max="13814" width="2.25" style="137" customWidth="1"/>
    <col min="13815" max="13815" width="30" style="137" customWidth="1"/>
    <col min="13816" max="13823" width="7.5" style="137" customWidth="1"/>
    <col min="13824" max="13824" width="3.5" style="137" customWidth="1"/>
    <col min="13825" max="13825" width="4" style="137" customWidth="1"/>
    <col min="13826" max="13826" width="27.25" style="137" customWidth="1"/>
    <col min="13827" max="13833" width="8.5" style="137" customWidth="1"/>
    <col min="13834" max="13834" width="8.125" style="137" customWidth="1"/>
    <col min="13835" max="14069" width="9" style="137"/>
    <col min="14070" max="14070" width="2.25" style="137" customWidth="1"/>
    <col min="14071" max="14071" width="30" style="137" customWidth="1"/>
    <col min="14072" max="14079" width="7.5" style="137" customWidth="1"/>
    <col min="14080" max="14080" width="3.5" style="137" customWidth="1"/>
    <col min="14081" max="14081" width="4" style="137" customWidth="1"/>
    <col min="14082" max="14082" width="27.25" style="137" customWidth="1"/>
    <col min="14083" max="14089" width="8.5" style="137" customWidth="1"/>
    <col min="14090" max="14090" width="8.125" style="137" customWidth="1"/>
    <col min="14091" max="14325" width="9" style="137"/>
    <col min="14326" max="14326" width="2.25" style="137" customWidth="1"/>
    <col min="14327" max="14327" width="30" style="137" customWidth="1"/>
    <col min="14328" max="14335" width="7.5" style="137" customWidth="1"/>
    <col min="14336" max="14336" width="3.5" style="137" customWidth="1"/>
    <col min="14337" max="14337" width="4" style="137" customWidth="1"/>
    <col min="14338" max="14338" width="27.25" style="137" customWidth="1"/>
    <col min="14339" max="14345" width="8.5" style="137" customWidth="1"/>
    <col min="14346" max="14346" width="8.125" style="137" customWidth="1"/>
    <col min="14347" max="14581" width="9" style="137"/>
    <col min="14582" max="14582" width="2.25" style="137" customWidth="1"/>
    <col min="14583" max="14583" width="30" style="137" customWidth="1"/>
    <col min="14584" max="14591" width="7.5" style="137" customWidth="1"/>
    <col min="14592" max="14592" width="3.5" style="137" customWidth="1"/>
    <col min="14593" max="14593" width="4" style="137" customWidth="1"/>
    <col min="14594" max="14594" width="27.25" style="137" customWidth="1"/>
    <col min="14595" max="14601" width="8.5" style="137" customWidth="1"/>
    <col min="14602" max="14602" width="8.125" style="137" customWidth="1"/>
    <col min="14603" max="14837" width="9" style="137"/>
    <col min="14838" max="14838" width="2.25" style="137" customWidth="1"/>
    <col min="14839" max="14839" width="30" style="137" customWidth="1"/>
    <col min="14840" max="14847" width="7.5" style="137" customWidth="1"/>
    <col min="14848" max="14848" width="3.5" style="137" customWidth="1"/>
    <col min="14849" max="14849" width="4" style="137" customWidth="1"/>
    <col min="14850" max="14850" width="27.25" style="137" customWidth="1"/>
    <col min="14851" max="14857" width="8.5" style="137" customWidth="1"/>
    <col min="14858" max="14858" width="8.125" style="137" customWidth="1"/>
    <col min="14859" max="15093" width="9" style="137"/>
    <col min="15094" max="15094" width="2.25" style="137" customWidth="1"/>
    <col min="15095" max="15095" width="30" style="137" customWidth="1"/>
    <col min="15096" max="15103" width="7.5" style="137" customWidth="1"/>
    <col min="15104" max="15104" width="3.5" style="137" customWidth="1"/>
    <col min="15105" max="15105" width="4" style="137" customWidth="1"/>
    <col min="15106" max="15106" width="27.25" style="137" customWidth="1"/>
    <col min="15107" max="15113" width="8.5" style="137" customWidth="1"/>
    <col min="15114" max="15114" width="8.125" style="137" customWidth="1"/>
    <col min="15115" max="15349" width="9" style="137"/>
    <col min="15350" max="15350" width="2.25" style="137" customWidth="1"/>
    <col min="15351" max="15351" width="30" style="137" customWidth="1"/>
    <col min="15352" max="15359" width="7.5" style="137" customWidth="1"/>
    <col min="15360" max="15360" width="3.5" style="137" customWidth="1"/>
    <col min="15361" max="15361" width="4" style="137" customWidth="1"/>
    <col min="15362" max="15362" width="27.25" style="137" customWidth="1"/>
    <col min="15363" max="15369" width="8.5" style="137" customWidth="1"/>
    <col min="15370" max="15370" width="8.125" style="137" customWidth="1"/>
    <col min="15371" max="15605" width="9" style="137"/>
    <col min="15606" max="15606" width="2.25" style="137" customWidth="1"/>
    <col min="15607" max="15607" width="30" style="137" customWidth="1"/>
    <col min="15608" max="15615" width="7.5" style="137" customWidth="1"/>
    <col min="15616" max="15616" width="3.5" style="137" customWidth="1"/>
    <col min="15617" max="15617" width="4" style="137" customWidth="1"/>
    <col min="15618" max="15618" width="27.25" style="137" customWidth="1"/>
    <col min="15619" max="15625" width="8.5" style="137" customWidth="1"/>
    <col min="15626" max="15626" width="8.125" style="137" customWidth="1"/>
    <col min="15627" max="15861" width="9" style="137"/>
    <col min="15862" max="15862" width="2.25" style="137" customWidth="1"/>
    <col min="15863" max="15863" width="30" style="137" customWidth="1"/>
    <col min="15864" max="15871" width="7.5" style="137" customWidth="1"/>
    <col min="15872" max="15872" width="3.5" style="137" customWidth="1"/>
    <col min="15873" max="15873" width="4" style="137" customWidth="1"/>
    <col min="15874" max="15874" width="27.25" style="137" customWidth="1"/>
    <col min="15875" max="15881" width="8.5" style="137" customWidth="1"/>
    <col min="15882" max="15882" width="8.125" style="137" customWidth="1"/>
    <col min="15883" max="16117" width="9" style="137"/>
    <col min="16118" max="16118" width="2.25" style="137" customWidth="1"/>
    <col min="16119" max="16119" width="30" style="137" customWidth="1"/>
    <col min="16120" max="16127" width="7.5" style="137" customWidth="1"/>
    <col min="16128" max="16128" width="3.5" style="137" customWidth="1"/>
    <col min="16129" max="16129" width="4" style="137" customWidth="1"/>
    <col min="16130" max="16130" width="27.25" style="137" customWidth="1"/>
    <col min="16131" max="16137" width="8.5" style="137" customWidth="1"/>
    <col min="16138" max="16138" width="8.125" style="137" customWidth="1"/>
    <col min="16139" max="16384" width="9" style="137"/>
  </cols>
  <sheetData>
    <row r="1" spans="1:10" ht="24">
      <c r="A1" s="689" t="s">
        <v>587</v>
      </c>
      <c r="B1" s="689"/>
      <c r="C1" s="689"/>
      <c r="D1" s="689"/>
      <c r="E1" s="689"/>
      <c r="F1" s="689"/>
      <c r="G1" s="689"/>
      <c r="H1" s="689"/>
      <c r="I1" s="689"/>
      <c r="J1" s="689"/>
    </row>
    <row r="2" spans="1:10" ht="4.5" customHeight="1"/>
    <row r="3" spans="1:10">
      <c r="A3" s="138"/>
      <c r="B3" s="138"/>
      <c r="C3" s="138"/>
      <c r="D3" s="138"/>
      <c r="E3" s="138"/>
      <c r="G3" s="139"/>
      <c r="H3" s="139"/>
      <c r="J3" s="140" t="s">
        <v>194</v>
      </c>
    </row>
    <row r="4" spans="1:10" ht="16.5" customHeight="1">
      <c r="A4" s="690" t="s">
        <v>317</v>
      </c>
      <c r="B4" s="722"/>
      <c r="C4" s="712" t="s">
        <v>74</v>
      </c>
      <c r="D4" s="702"/>
      <c r="E4" s="712">
        <v>7</v>
      </c>
      <c r="F4" s="701"/>
      <c r="G4" s="712">
        <v>12</v>
      </c>
      <c r="H4" s="702"/>
      <c r="I4" s="712">
        <v>17</v>
      </c>
      <c r="J4" s="701"/>
    </row>
    <row r="5" spans="1:10" ht="16.5" customHeight="1">
      <c r="A5" s="692"/>
      <c r="B5" s="723"/>
      <c r="C5" s="713" t="s">
        <v>176</v>
      </c>
      <c r="D5" s="714"/>
      <c r="E5" s="713" t="s">
        <v>176</v>
      </c>
      <c r="F5" s="715"/>
      <c r="G5" s="713" t="s">
        <v>176</v>
      </c>
      <c r="H5" s="714"/>
      <c r="I5" s="713" t="s">
        <v>176</v>
      </c>
      <c r="J5" s="715"/>
    </row>
    <row r="6" spans="1:10" ht="16.5" customHeight="1">
      <c r="A6" s="709" t="s">
        <v>175</v>
      </c>
      <c r="B6" s="709"/>
      <c r="C6" s="90">
        <f>C7+C11+C15+C23</f>
        <v>43559</v>
      </c>
      <c r="D6" s="91">
        <f t="shared" ref="D6:D23" si="0">IF(C6="－","－",ROUND(C6/C$6,4)*100)</f>
        <v>100</v>
      </c>
      <c r="E6" s="90">
        <f>E7+E11+E15+E23</f>
        <v>48117</v>
      </c>
      <c r="F6" s="91">
        <f t="shared" ref="F6:F23" si="1">IF(E6="－","－",ROUND(E6/E$6,4)*100)</f>
        <v>100</v>
      </c>
      <c r="G6" s="90">
        <f>G7+G11+G15+G23</f>
        <v>50198</v>
      </c>
      <c r="H6" s="91">
        <f t="shared" ref="H6:H23" si="2">IF(G6="－","－",ROUND(G6/G$6,4)*100)</f>
        <v>100</v>
      </c>
      <c r="I6" s="90">
        <f>I7+I11+I15+I23</f>
        <v>51576</v>
      </c>
      <c r="J6" s="91">
        <f t="shared" ref="J6:J23" si="3">IF(I6="－","－",ROUND(I6/I$6,4)*100)</f>
        <v>100</v>
      </c>
    </row>
    <row r="7" spans="1:10" ht="16.5" customHeight="1">
      <c r="A7" s="709" t="s">
        <v>174</v>
      </c>
      <c r="B7" s="709"/>
      <c r="C7" s="92">
        <f>SUM(C8:C10)</f>
        <v>2461</v>
      </c>
      <c r="D7" s="93">
        <f t="shared" si="0"/>
        <v>5.65</v>
      </c>
      <c r="E7" s="92">
        <f>SUM(E8:E10)</f>
        <v>2104</v>
      </c>
      <c r="F7" s="93">
        <f t="shared" si="1"/>
        <v>4.37</v>
      </c>
      <c r="G7" s="92">
        <f>SUM(G8:G10)</f>
        <v>1746</v>
      </c>
      <c r="H7" s="93">
        <f t="shared" si="2"/>
        <v>3.4799999999999995</v>
      </c>
      <c r="I7" s="92">
        <f>SUM(I8:I10)</f>
        <v>1585</v>
      </c>
      <c r="J7" s="93">
        <f t="shared" si="3"/>
        <v>3.0700000000000003</v>
      </c>
    </row>
    <row r="8" spans="1:10" ht="16.5" customHeight="1">
      <c r="B8" s="100" t="s">
        <v>173</v>
      </c>
      <c r="C8" s="141">
        <v>2452</v>
      </c>
      <c r="D8" s="142">
        <f t="shared" si="0"/>
        <v>5.63</v>
      </c>
      <c r="E8" s="141">
        <v>2094</v>
      </c>
      <c r="F8" s="142">
        <f t="shared" si="1"/>
        <v>4.3499999999999996</v>
      </c>
      <c r="G8" s="141">
        <v>1734</v>
      </c>
      <c r="H8" s="142">
        <f t="shared" si="2"/>
        <v>3.45</v>
      </c>
      <c r="I8" s="141">
        <v>1571</v>
      </c>
      <c r="J8" s="142">
        <f t="shared" si="3"/>
        <v>3.05</v>
      </c>
    </row>
    <row r="9" spans="1:10" ht="16.5" customHeight="1">
      <c r="B9" s="100" t="s">
        <v>172</v>
      </c>
      <c r="C9" s="141">
        <v>2</v>
      </c>
      <c r="D9" s="142">
        <f t="shared" si="0"/>
        <v>0</v>
      </c>
      <c r="E9" s="141">
        <v>3</v>
      </c>
      <c r="F9" s="142">
        <f t="shared" si="1"/>
        <v>0.01</v>
      </c>
      <c r="G9" s="141">
        <v>2</v>
      </c>
      <c r="H9" s="142">
        <f t="shared" si="2"/>
        <v>0</v>
      </c>
      <c r="I9" s="141">
        <v>3</v>
      </c>
      <c r="J9" s="142">
        <f t="shared" si="3"/>
        <v>0.01</v>
      </c>
    </row>
    <row r="10" spans="1:10" ht="16.5" customHeight="1">
      <c r="B10" s="100" t="s">
        <v>171</v>
      </c>
      <c r="C10" s="141">
        <v>7</v>
      </c>
      <c r="D10" s="142">
        <f t="shared" si="0"/>
        <v>0.02</v>
      </c>
      <c r="E10" s="141">
        <v>7</v>
      </c>
      <c r="F10" s="142">
        <f t="shared" si="1"/>
        <v>0.01</v>
      </c>
      <c r="G10" s="141">
        <v>10</v>
      </c>
      <c r="H10" s="142">
        <f t="shared" si="2"/>
        <v>0.02</v>
      </c>
      <c r="I10" s="141">
        <v>11</v>
      </c>
      <c r="J10" s="142">
        <f t="shared" si="3"/>
        <v>0.02</v>
      </c>
    </row>
    <row r="11" spans="1:10" ht="16.5" customHeight="1">
      <c r="A11" s="709" t="s">
        <v>170</v>
      </c>
      <c r="B11" s="709"/>
      <c r="C11" s="92">
        <f>SUM(C12:C14)</f>
        <v>8159</v>
      </c>
      <c r="D11" s="93">
        <f t="shared" si="0"/>
        <v>18.73</v>
      </c>
      <c r="E11" s="92">
        <f>SUM(E12:E14)</f>
        <v>8035</v>
      </c>
      <c r="F11" s="93">
        <f t="shared" si="1"/>
        <v>16.7</v>
      </c>
      <c r="G11" s="92">
        <f>SUM(G12:G14)</f>
        <v>7955</v>
      </c>
      <c r="H11" s="93">
        <f t="shared" si="2"/>
        <v>15.85</v>
      </c>
      <c r="I11" s="92">
        <f>SUM(I12:I14)</f>
        <v>8037</v>
      </c>
      <c r="J11" s="93">
        <f t="shared" si="3"/>
        <v>15.58</v>
      </c>
    </row>
    <row r="12" spans="1:10" ht="16.5" customHeight="1">
      <c r="B12" s="100" t="s">
        <v>169</v>
      </c>
      <c r="C12" s="141">
        <v>15</v>
      </c>
      <c r="D12" s="142">
        <f t="shared" si="0"/>
        <v>0.03</v>
      </c>
      <c r="E12" s="141">
        <v>13</v>
      </c>
      <c r="F12" s="142">
        <f t="shared" si="1"/>
        <v>0.03</v>
      </c>
      <c r="G12" s="141">
        <v>21</v>
      </c>
      <c r="H12" s="142">
        <f t="shared" si="2"/>
        <v>0.04</v>
      </c>
      <c r="I12" s="141">
        <v>8</v>
      </c>
      <c r="J12" s="142">
        <f t="shared" si="3"/>
        <v>0.02</v>
      </c>
    </row>
    <row r="13" spans="1:10" ht="16.5" customHeight="1">
      <c r="B13" s="100" t="s">
        <v>168</v>
      </c>
      <c r="C13" s="141">
        <v>2862</v>
      </c>
      <c r="D13" s="142">
        <f t="shared" si="0"/>
        <v>6.5699999999999994</v>
      </c>
      <c r="E13" s="141">
        <v>3163</v>
      </c>
      <c r="F13" s="142">
        <f t="shared" si="1"/>
        <v>6.5699999999999994</v>
      </c>
      <c r="G13" s="141">
        <v>3013</v>
      </c>
      <c r="H13" s="142">
        <f t="shared" si="2"/>
        <v>6</v>
      </c>
      <c r="I13" s="141">
        <v>2709</v>
      </c>
      <c r="J13" s="142">
        <f t="shared" si="3"/>
        <v>5.25</v>
      </c>
    </row>
    <row r="14" spans="1:10" ht="16.5" customHeight="1">
      <c r="B14" s="100" t="s">
        <v>167</v>
      </c>
      <c r="C14" s="141">
        <v>5282</v>
      </c>
      <c r="D14" s="142">
        <f t="shared" si="0"/>
        <v>12.13</v>
      </c>
      <c r="E14" s="141">
        <v>4859</v>
      </c>
      <c r="F14" s="142">
        <f t="shared" si="1"/>
        <v>10.100000000000001</v>
      </c>
      <c r="G14" s="141">
        <v>4921</v>
      </c>
      <c r="H14" s="142">
        <f t="shared" si="2"/>
        <v>9.8000000000000007</v>
      </c>
      <c r="I14" s="141">
        <v>5320</v>
      </c>
      <c r="J14" s="142">
        <f t="shared" si="3"/>
        <v>10.31</v>
      </c>
    </row>
    <row r="15" spans="1:10" ht="16.5" customHeight="1">
      <c r="A15" s="709" t="s">
        <v>166</v>
      </c>
      <c r="B15" s="709"/>
      <c r="C15" s="92">
        <f>SUM(C16:C22)</f>
        <v>32731</v>
      </c>
      <c r="D15" s="93">
        <f t="shared" si="0"/>
        <v>75.14</v>
      </c>
      <c r="E15" s="92">
        <f>SUM(E16:E22)</f>
        <v>37423</v>
      </c>
      <c r="F15" s="93">
        <f t="shared" si="1"/>
        <v>77.78</v>
      </c>
      <c r="G15" s="92">
        <f>SUM(G16:G22)</f>
        <v>39492</v>
      </c>
      <c r="H15" s="93">
        <f t="shared" si="2"/>
        <v>78.67</v>
      </c>
      <c r="I15" s="92">
        <f>SUM(I16:I22)</f>
        <v>40945</v>
      </c>
      <c r="J15" s="93">
        <f t="shared" si="3"/>
        <v>79.39</v>
      </c>
    </row>
    <row r="16" spans="1:10" ht="16.5" customHeight="1">
      <c r="B16" s="100" t="s">
        <v>165</v>
      </c>
      <c r="C16" s="141">
        <v>232</v>
      </c>
      <c r="D16" s="142">
        <f t="shared" si="0"/>
        <v>0.53</v>
      </c>
      <c r="E16" s="141">
        <v>261</v>
      </c>
      <c r="F16" s="142">
        <f t="shared" si="1"/>
        <v>0.54</v>
      </c>
      <c r="G16" s="141">
        <v>272</v>
      </c>
      <c r="H16" s="142">
        <f t="shared" si="2"/>
        <v>0.54</v>
      </c>
      <c r="I16" s="141">
        <v>225</v>
      </c>
      <c r="J16" s="142">
        <f t="shared" si="3"/>
        <v>0.44</v>
      </c>
    </row>
    <row r="17" spans="1:10" ht="16.5" customHeight="1">
      <c r="B17" s="100" t="s">
        <v>164</v>
      </c>
      <c r="C17" s="141">
        <v>6561</v>
      </c>
      <c r="D17" s="142">
        <f t="shared" si="0"/>
        <v>15.06</v>
      </c>
      <c r="E17" s="141">
        <v>7463</v>
      </c>
      <c r="F17" s="142">
        <f t="shared" si="1"/>
        <v>15.509999999999998</v>
      </c>
      <c r="G17" s="141">
        <v>8029</v>
      </c>
      <c r="H17" s="142">
        <f t="shared" si="2"/>
        <v>15.989999999999998</v>
      </c>
      <c r="I17" s="141">
        <v>8797</v>
      </c>
      <c r="J17" s="142">
        <f t="shared" si="3"/>
        <v>17.059999999999999</v>
      </c>
    </row>
    <row r="18" spans="1:10" ht="16.5" customHeight="1">
      <c r="B18" s="100" t="s">
        <v>163</v>
      </c>
      <c r="C18" s="141">
        <v>9413</v>
      </c>
      <c r="D18" s="142">
        <f t="shared" si="0"/>
        <v>21.61</v>
      </c>
      <c r="E18" s="141">
        <v>10917</v>
      </c>
      <c r="F18" s="142">
        <f t="shared" si="1"/>
        <v>22.689999999999998</v>
      </c>
      <c r="G18" s="141">
        <v>11567</v>
      </c>
      <c r="H18" s="142">
        <f t="shared" si="2"/>
        <v>23.04</v>
      </c>
      <c r="I18" s="141">
        <v>11028</v>
      </c>
      <c r="J18" s="142">
        <f t="shared" si="3"/>
        <v>21.38</v>
      </c>
    </row>
    <row r="19" spans="1:10" ht="16.5" customHeight="1">
      <c r="B19" s="100" t="s">
        <v>162</v>
      </c>
      <c r="C19" s="141">
        <v>1068</v>
      </c>
      <c r="D19" s="142">
        <f t="shared" si="0"/>
        <v>2.4500000000000002</v>
      </c>
      <c r="E19" s="141">
        <v>1224</v>
      </c>
      <c r="F19" s="142">
        <f t="shared" si="1"/>
        <v>2.54</v>
      </c>
      <c r="G19" s="141">
        <v>1128</v>
      </c>
      <c r="H19" s="142">
        <f t="shared" si="2"/>
        <v>2.25</v>
      </c>
      <c r="I19" s="141">
        <v>942</v>
      </c>
      <c r="J19" s="142">
        <f t="shared" si="3"/>
        <v>1.83</v>
      </c>
    </row>
    <row r="20" spans="1:10" ht="16.5" customHeight="1">
      <c r="B20" s="100" t="s">
        <v>161</v>
      </c>
      <c r="C20" s="141">
        <v>501</v>
      </c>
      <c r="D20" s="142">
        <f t="shared" si="0"/>
        <v>1.1499999999999999</v>
      </c>
      <c r="E20" s="141">
        <v>434</v>
      </c>
      <c r="F20" s="142">
        <f t="shared" si="1"/>
        <v>0.89999999999999991</v>
      </c>
      <c r="G20" s="141">
        <v>463</v>
      </c>
      <c r="H20" s="142">
        <f t="shared" si="2"/>
        <v>0.91999999999999993</v>
      </c>
      <c r="I20" s="141">
        <v>671</v>
      </c>
      <c r="J20" s="142">
        <f t="shared" si="3"/>
        <v>1.3</v>
      </c>
    </row>
    <row r="21" spans="1:10" ht="16.5" customHeight="1">
      <c r="B21" s="100" t="s">
        <v>662</v>
      </c>
      <c r="C21" s="141">
        <v>11452</v>
      </c>
      <c r="D21" s="142">
        <f t="shared" si="0"/>
        <v>26.290000000000003</v>
      </c>
      <c r="E21" s="141">
        <v>13601</v>
      </c>
      <c r="F21" s="142">
        <f t="shared" si="1"/>
        <v>28.27</v>
      </c>
      <c r="G21" s="141">
        <v>14639</v>
      </c>
      <c r="H21" s="142">
        <f t="shared" si="2"/>
        <v>29.160000000000004</v>
      </c>
      <c r="I21" s="141">
        <v>15614</v>
      </c>
      <c r="J21" s="142">
        <f t="shared" si="3"/>
        <v>30.270000000000003</v>
      </c>
    </row>
    <row r="22" spans="1:10" ht="16.5" customHeight="1">
      <c r="B22" s="100" t="s">
        <v>160</v>
      </c>
      <c r="C22" s="141">
        <v>3504</v>
      </c>
      <c r="D22" s="142">
        <f t="shared" si="0"/>
        <v>8.0399999999999991</v>
      </c>
      <c r="E22" s="141">
        <v>3523</v>
      </c>
      <c r="F22" s="142">
        <f t="shared" si="1"/>
        <v>7.32</v>
      </c>
      <c r="G22" s="141">
        <v>3394</v>
      </c>
      <c r="H22" s="142">
        <f t="shared" si="2"/>
        <v>6.76</v>
      </c>
      <c r="I22" s="141">
        <v>3668</v>
      </c>
      <c r="J22" s="142">
        <f t="shared" si="3"/>
        <v>7.1099999999999994</v>
      </c>
    </row>
    <row r="23" spans="1:10" ht="16.5" customHeight="1">
      <c r="A23" s="710" t="s">
        <v>641</v>
      </c>
      <c r="B23" s="711"/>
      <c r="C23" s="143">
        <v>208</v>
      </c>
      <c r="D23" s="144">
        <f t="shared" si="0"/>
        <v>0.48</v>
      </c>
      <c r="E23" s="143">
        <v>555</v>
      </c>
      <c r="F23" s="144">
        <f t="shared" si="1"/>
        <v>1.1499999999999999</v>
      </c>
      <c r="G23" s="143">
        <v>1005</v>
      </c>
      <c r="H23" s="144">
        <f t="shared" si="2"/>
        <v>2</v>
      </c>
      <c r="I23" s="143">
        <v>1009</v>
      </c>
      <c r="J23" s="144">
        <f t="shared" si="3"/>
        <v>1.96</v>
      </c>
    </row>
    <row r="24" spans="1:10" ht="12" customHeight="1">
      <c r="A24" s="145"/>
      <c r="I24" s="139"/>
    </row>
    <row r="25" spans="1:10" ht="16.5" customHeight="1">
      <c r="A25" s="716" t="s">
        <v>317</v>
      </c>
      <c r="B25" s="717"/>
      <c r="C25" s="712" t="s">
        <v>661</v>
      </c>
      <c r="D25" s="701"/>
      <c r="E25" s="701"/>
      <c r="F25" s="702"/>
      <c r="G25" s="712">
        <v>27</v>
      </c>
      <c r="H25" s="701"/>
      <c r="I25" s="701"/>
      <c r="J25" s="701"/>
    </row>
    <row r="26" spans="1:10" ht="16.5" customHeight="1">
      <c r="A26" s="718"/>
      <c r="B26" s="719"/>
      <c r="C26" s="713" t="s">
        <v>334</v>
      </c>
      <c r="D26" s="714"/>
      <c r="E26" s="290" t="s">
        <v>335</v>
      </c>
      <c r="F26" s="290" t="s">
        <v>660</v>
      </c>
      <c r="G26" s="713" t="s">
        <v>334</v>
      </c>
      <c r="H26" s="714"/>
      <c r="I26" s="290" t="s">
        <v>335</v>
      </c>
      <c r="J26" s="314" t="s">
        <v>660</v>
      </c>
    </row>
    <row r="27" spans="1:10" ht="16.5" customHeight="1">
      <c r="A27" s="720"/>
      <c r="B27" s="721"/>
      <c r="C27" s="474" t="s">
        <v>726</v>
      </c>
      <c r="D27" s="715" t="s">
        <v>663</v>
      </c>
      <c r="E27" s="715"/>
      <c r="F27" s="714"/>
      <c r="G27" s="474" t="s">
        <v>726</v>
      </c>
      <c r="H27" s="715" t="s">
        <v>663</v>
      </c>
      <c r="I27" s="715"/>
      <c r="J27" s="715"/>
    </row>
    <row r="28" spans="1:10" ht="16.5" customHeight="1">
      <c r="A28" s="709" t="s">
        <v>175</v>
      </c>
      <c r="B28" s="709"/>
      <c r="C28" s="90">
        <f>C29+C33+C37+C52</f>
        <v>63259</v>
      </c>
      <c r="D28" s="294">
        <f t="shared" ref="D28:D52" si="4">IF(C28="－","－",ROUND(C28/C$28,4)*100)</f>
        <v>100</v>
      </c>
      <c r="E28" s="91">
        <f>E29+E33+E37+E52</f>
        <v>100</v>
      </c>
      <c r="F28" s="295">
        <f>F29+F33+F37+F52</f>
        <v>100</v>
      </c>
      <c r="G28" s="90">
        <f>G29+G33+G37+G52</f>
        <v>64519</v>
      </c>
      <c r="H28" s="294">
        <f t="shared" ref="H28:H52" si="5">IF(G28="－","－",ROUND(G28/G$28,4)*100)</f>
        <v>100</v>
      </c>
      <c r="I28" s="91">
        <f>I29+I33+I37+I52</f>
        <v>100</v>
      </c>
      <c r="J28" s="295">
        <f>J29+J33+J37+J52</f>
        <v>100</v>
      </c>
    </row>
    <row r="29" spans="1:10" ht="16.5" customHeight="1">
      <c r="A29" s="709" t="s">
        <v>174</v>
      </c>
      <c r="B29" s="709"/>
      <c r="C29" s="92">
        <f>SUM(C30:C32)</f>
        <v>2617</v>
      </c>
      <c r="D29" s="297">
        <f t="shared" si="4"/>
        <v>4.1399999999999997</v>
      </c>
      <c r="E29" s="93">
        <f>SUM(E30:E32)</f>
        <v>2.86</v>
      </c>
      <c r="F29" s="296">
        <f>SUM(F30:F32)</f>
        <v>3.9899999999999998</v>
      </c>
      <c r="G29" s="92">
        <f>SUM(G30:G32)</f>
        <v>2451</v>
      </c>
      <c r="H29" s="297">
        <f t="shared" si="5"/>
        <v>3.8</v>
      </c>
      <c r="I29" s="93">
        <f>SUM(I30:I32)</f>
        <v>2.78</v>
      </c>
      <c r="J29" s="296">
        <f>SUM(J30:J32)</f>
        <v>3.7699999999999996</v>
      </c>
    </row>
    <row r="30" spans="1:10" ht="16.5" customHeight="1">
      <c r="A30" s="146"/>
      <c r="B30" s="147" t="s">
        <v>173</v>
      </c>
      <c r="C30" s="141">
        <v>2606</v>
      </c>
      <c r="D30" s="148">
        <f t="shared" si="4"/>
        <v>4.12</v>
      </c>
      <c r="E30" s="142">
        <v>2.69</v>
      </c>
      <c r="F30" s="289">
        <v>3.58</v>
      </c>
      <c r="G30" s="141">
        <v>2438</v>
      </c>
      <c r="H30" s="148">
        <f t="shared" si="5"/>
        <v>3.7800000000000002</v>
      </c>
      <c r="I30" s="142">
        <v>2.62</v>
      </c>
      <c r="J30" s="289">
        <v>3.4</v>
      </c>
    </row>
    <row r="31" spans="1:10" ht="16.5" customHeight="1">
      <c r="A31" s="146"/>
      <c r="B31" s="147" t="s">
        <v>172</v>
      </c>
      <c r="C31" s="141">
        <v>4</v>
      </c>
      <c r="D31" s="148">
        <f t="shared" si="4"/>
        <v>0.01</v>
      </c>
      <c r="E31" s="142">
        <v>0.01</v>
      </c>
      <c r="F31" s="289">
        <v>0.11</v>
      </c>
      <c r="G31" s="141">
        <v>4</v>
      </c>
      <c r="H31" s="148">
        <f t="shared" si="5"/>
        <v>0.01</v>
      </c>
      <c r="I31" s="142">
        <v>0.01</v>
      </c>
      <c r="J31" s="289">
        <v>0.11</v>
      </c>
    </row>
    <row r="32" spans="1:10" ht="16.5" customHeight="1">
      <c r="A32" s="146"/>
      <c r="B32" s="147" t="s">
        <v>659</v>
      </c>
      <c r="C32" s="141">
        <v>7</v>
      </c>
      <c r="D32" s="148">
        <f t="shared" si="4"/>
        <v>0.01</v>
      </c>
      <c r="E32" s="142">
        <v>0.16</v>
      </c>
      <c r="F32" s="289">
        <v>0.3</v>
      </c>
      <c r="G32" s="141">
        <v>9</v>
      </c>
      <c r="H32" s="148">
        <f t="shared" si="5"/>
        <v>0.01</v>
      </c>
      <c r="I32" s="142">
        <v>0.15</v>
      </c>
      <c r="J32" s="289">
        <v>0.26</v>
      </c>
    </row>
    <row r="33" spans="1:10" ht="16.5" customHeight="1">
      <c r="A33" s="709" t="s">
        <v>170</v>
      </c>
      <c r="B33" s="709"/>
      <c r="C33" s="92">
        <f>SUM(C34:C36)</f>
        <v>9765</v>
      </c>
      <c r="D33" s="297">
        <f t="shared" si="4"/>
        <v>15.440000000000001</v>
      </c>
      <c r="E33" s="93">
        <f>SUM(E34:E36)</f>
        <v>19.21</v>
      </c>
      <c r="F33" s="296">
        <f>SUM(F34:F36)</f>
        <v>23.7</v>
      </c>
      <c r="G33" s="92">
        <f>SUM(G34:G36)</f>
        <v>9496</v>
      </c>
      <c r="H33" s="297">
        <f t="shared" si="5"/>
        <v>14.719999999999999</v>
      </c>
      <c r="I33" s="93">
        <f>SUM(I34:I36)</f>
        <v>19.440000000000001</v>
      </c>
      <c r="J33" s="296">
        <f>SUM(J34:J36)</f>
        <v>23.63</v>
      </c>
    </row>
    <row r="34" spans="1:10" ht="16.5" customHeight="1">
      <c r="A34" s="146"/>
      <c r="B34" s="147" t="s">
        <v>658</v>
      </c>
      <c r="C34" s="141">
        <v>26</v>
      </c>
      <c r="D34" s="148">
        <f t="shared" si="4"/>
        <v>0.04</v>
      </c>
      <c r="E34" s="142">
        <v>0.04</v>
      </c>
      <c r="F34" s="289">
        <v>0.04</v>
      </c>
      <c r="G34" s="141">
        <v>21</v>
      </c>
      <c r="H34" s="148">
        <f t="shared" si="5"/>
        <v>0.03</v>
      </c>
      <c r="I34" s="142">
        <v>0.04</v>
      </c>
      <c r="J34" s="289">
        <v>0.04</v>
      </c>
    </row>
    <row r="35" spans="1:10" ht="16.5" customHeight="1">
      <c r="A35" s="146"/>
      <c r="B35" s="147" t="s">
        <v>657</v>
      </c>
      <c r="C35" s="141">
        <v>3195</v>
      </c>
      <c r="D35" s="148">
        <f t="shared" si="4"/>
        <v>5.0500000000000007</v>
      </c>
      <c r="E35" s="142">
        <v>7.41</v>
      </c>
      <c r="F35" s="289">
        <v>7.51</v>
      </c>
      <c r="G35" s="141">
        <v>3193</v>
      </c>
      <c r="H35" s="148">
        <f t="shared" si="5"/>
        <v>4.95</v>
      </c>
      <c r="I35" s="142">
        <v>7.41</v>
      </c>
      <c r="J35" s="289">
        <v>7.37</v>
      </c>
    </row>
    <row r="36" spans="1:10" ht="16.5" customHeight="1">
      <c r="A36" s="146"/>
      <c r="B36" s="147" t="s">
        <v>656</v>
      </c>
      <c r="C36" s="141">
        <v>6544</v>
      </c>
      <c r="D36" s="148">
        <f t="shared" si="4"/>
        <v>10.34</v>
      </c>
      <c r="E36" s="142">
        <v>11.76</v>
      </c>
      <c r="F36" s="289">
        <v>16.149999999999999</v>
      </c>
      <c r="G36" s="141">
        <v>6282</v>
      </c>
      <c r="H36" s="148">
        <f t="shared" si="5"/>
        <v>9.74</v>
      </c>
      <c r="I36" s="142">
        <v>11.99</v>
      </c>
      <c r="J36" s="289">
        <v>16.22</v>
      </c>
    </row>
    <row r="37" spans="1:10" ht="16.5" customHeight="1">
      <c r="A37" s="709" t="s">
        <v>166</v>
      </c>
      <c r="B37" s="709"/>
      <c r="C37" s="92">
        <f>SUM(C38:C51)</f>
        <v>46929</v>
      </c>
      <c r="D37" s="297">
        <f t="shared" si="4"/>
        <v>74.19</v>
      </c>
      <c r="E37" s="93">
        <f>SUM(E38:E51)</f>
        <v>71.55</v>
      </c>
      <c r="F37" s="296">
        <f>SUM(F38:F51)</f>
        <v>66.510000000000005</v>
      </c>
      <c r="G37" s="92">
        <f>SUM(G38:G51)</f>
        <v>47951</v>
      </c>
      <c r="H37" s="297">
        <f t="shared" si="5"/>
        <v>74.319999999999993</v>
      </c>
      <c r="I37" s="93">
        <f>SUM(I38:I51)</f>
        <v>72.320000000000007</v>
      </c>
      <c r="J37" s="296">
        <f>SUM(J38:J51)</f>
        <v>67.23</v>
      </c>
    </row>
    <row r="38" spans="1:10" ht="16.5" customHeight="1">
      <c r="A38" s="146"/>
      <c r="B38" s="147" t="s">
        <v>655</v>
      </c>
      <c r="C38" s="141">
        <v>272</v>
      </c>
      <c r="D38" s="148">
        <f t="shared" si="4"/>
        <v>0.43</v>
      </c>
      <c r="E38" s="142">
        <v>0.47</v>
      </c>
      <c r="F38" s="289">
        <v>0.48</v>
      </c>
      <c r="G38" s="141">
        <v>222</v>
      </c>
      <c r="H38" s="148">
        <f t="shared" si="5"/>
        <v>0.33999999999999997</v>
      </c>
      <c r="I38" s="142">
        <v>0.46</v>
      </c>
      <c r="J38" s="289">
        <v>0.48</v>
      </c>
    </row>
    <row r="39" spans="1:10" ht="16.5" customHeight="1">
      <c r="A39" s="146"/>
      <c r="B39" s="147" t="s">
        <v>654</v>
      </c>
      <c r="C39" s="141">
        <v>847</v>
      </c>
      <c r="D39" s="148">
        <f t="shared" si="4"/>
        <v>1.34</v>
      </c>
      <c r="E39" s="142">
        <v>4.47</v>
      </c>
      <c r="F39" s="289">
        <v>2.73</v>
      </c>
      <c r="G39" s="141">
        <v>837</v>
      </c>
      <c r="H39" s="148">
        <f t="shared" si="5"/>
        <v>1.3</v>
      </c>
      <c r="I39" s="142">
        <v>4.54</v>
      </c>
      <c r="J39" s="289">
        <v>2.85</v>
      </c>
    </row>
    <row r="40" spans="1:10" ht="16.5" customHeight="1">
      <c r="A40" s="146"/>
      <c r="B40" s="147" t="s">
        <v>653</v>
      </c>
      <c r="C40" s="141">
        <v>10124</v>
      </c>
      <c r="D40" s="148">
        <f t="shared" si="4"/>
        <v>16</v>
      </c>
      <c r="E40" s="142">
        <v>7.04</v>
      </c>
      <c r="F40" s="289">
        <v>5.4</v>
      </c>
      <c r="G40" s="141">
        <v>9842</v>
      </c>
      <c r="H40" s="148">
        <f t="shared" si="5"/>
        <v>15.25</v>
      </c>
      <c r="I40" s="142">
        <v>6.96</v>
      </c>
      <c r="J40" s="289">
        <v>5.17</v>
      </c>
    </row>
    <row r="41" spans="1:10" ht="16.5" customHeight="1">
      <c r="A41" s="146"/>
      <c r="B41" s="147" t="s">
        <v>652</v>
      </c>
      <c r="C41" s="141">
        <v>8771</v>
      </c>
      <c r="D41" s="148">
        <f t="shared" si="4"/>
        <v>13.87</v>
      </c>
      <c r="E41" s="142">
        <v>17.07</v>
      </c>
      <c r="F41" s="289">
        <v>16.45</v>
      </c>
      <c r="G41" s="141">
        <v>8879</v>
      </c>
      <c r="H41" s="148">
        <f t="shared" si="5"/>
        <v>13.76</v>
      </c>
      <c r="I41" s="142">
        <v>15.92</v>
      </c>
      <c r="J41" s="289">
        <v>15.28</v>
      </c>
    </row>
    <row r="42" spans="1:10" ht="16.5" customHeight="1">
      <c r="A42" s="146"/>
      <c r="B42" s="147" t="s">
        <v>651</v>
      </c>
      <c r="C42" s="141">
        <v>1113</v>
      </c>
      <c r="D42" s="148">
        <f t="shared" si="4"/>
        <v>1.76</v>
      </c>
      <c r="E42" s="142">
        <v>3.41</v>
      </c>
      <c r="F42" s="289">
        <v>2.54</v>
      </c>
      <c r="G42" s="141">
        <v>1090</v>
      </c>
      <c r="H42" s="148">
        <f t="shared" si="5"/>
        <v>1.69</v>
      </c>
      <c r="I42" s="142">
        <v>3.17</v>
      </c>
      <c r="J42" s="289">
        <v>2.42</v>
      </c>
    </row>
    <row r="43" spans="1:10" ht="16.5" customHeight="1">
      <c r="A43" s="146"/>
      <c r="B43" s="147" t="s">
        <v>650</v>
      </c>
      <c r="C43" s="141">
        <v>1021</v>
      </c>
      <c r="D43" s="148">
        <f t="shared" si="4"/>
        <v>1.6099999999999999</v>
      </c>
      <c r="E43" s="142">
        <v>2.3199999999999998</v>
      </c>
      <c r="F43" s="289">
        <v>1.87</v>
      </c>
      <c r="G43" s="141">
        <v>1137</v>
      </c>
      <c r="H43" s="148">
        <f t="shared" si="5"/>
        <v>1.76</v>
      </c>
      <c r="I43" s="142">
        <v>2.5099999999999998</v>
      </c>
      <c r="J43" s="289">
        <v>2.0299999999999998</v>
      </c>
    </row>
    <row r="44" spans="1:10" ht="16.5" customHeight="1">
      <c r="A44" s="146"/>
      <c r="B44" s="147" t="s">
        <v>649</v>
      </c>
      <c r="C44" s="141">
        <v>1265</v>
      </c>
      <c r="D44" s="148">
        <f t="shared" si="4"/>
        <v>2</v>
      </c>
      <c r="E44" s="142">
        <v>3.6</v>
      </c>
      <c r="F44" s="289">
        <v>3.19</v>
      </c>
      <c r="G44" s="141">
        <v>1224</v>
      </c>
      <c r="H44" s="148">
        <f t="shared" si="5"/>
        <v>1.9</v>
      </c>
      <c r="I44" s="142">
        <v>3.57</v>
      </c>
      <c r="J44" s="289">
        <v>3.26</v>
      </c>
    </row>
    <row r="45" spans="1:10" ht="16.5" customHeight="1">
      <c r="A45" s="146"/>
      <c r="B45" s="147" t="s">
        <v>648</v>
      </c>
      <c r="C45" s="141">
        <v>4221</v>
      </c>
      <c r="D45" s="148">
        <f t="shared" si="4"/>
        <v>6.67</v>
      </c>
      <c r="E45" s="142">
        <v>5.61</v>
      </c>
      <c r="F45" s="289">
        <v>5.74</v>
      </c>
      <c r="G45" s="141">
        <v>4097</v>
      </c>
      <c r="H45" s="148">
        <f t="shared" si="5"/>
        <v>6.35</v>
      </c>
      <c r="I45" s="142">
        <v>5.5</v>
      </c>
      <c r="J45" s="289">
        <v>5.51</v>
      </c>
    </row>
    <row r="46" spans="1:10" ht="16.5" customHeight="1">
      <c r="A46" s="146"/>
      <c r="B46" s="147" t="s">
        <v>647</v>
      </c>
      <c r="C46" s="141">
        <v>2533</v>
      </c>
      <c r="D46" s="148">
        <f t="shared" si="4"/>
        <v>4</v>
      </c>
      <c r="E46" s="142">
        <v>4.16</v>
      </c>
      <c r="F46" s="289">
        <v>3.69</v>
      </c>
      <c r="G46" s="141">
        <v>2533</v>
      </c>
      <c r="H46" s="148">
        <f t="shared" si="5"/>
        <v>3.93</v>
      </c>
      <c r="I46" s="142">
        <v>4.03</v>
      </c>
      <c r="J46" s="289">
        <v>3.52</v>
      </c>
    </row>
    <row r="47" spans="1:10" ht="16.5" customHeight="1">
      <c r="A47" s="146"/>
      <c r="B47" s="147" t="s">
        <v>646</v>
      </c>
      <c r="C47" s="141">
        <v>2323</v>
      </c>
      <c r="D47" s="148">
        <f t="shared" si="4"/>
        <v>3.6700000000000004</v>
      </c>
      <c r="E47" s="142">
        <v>4.3099999999999996</v>
      </c>
      <c r="F47" s="289">
        <v>4.42</v>
      </c>
      <c r="G47" s="141">
        <v>2491</v>
      </c>
      <c r="H47" s="148">
        <f t="shared" si="5"/>
        <v>3.8600000000000003</v>
      </c>
      <c r="I47" s="142">
        <v>4.42</v>
      </c>
      <c r="J47" s="289">
        <v>4.5199999999999996</v>
      </c>
    </row>
    <row r="48" spans="1:10" ht="16.5" customHeight="1">
      <c r="A48" s="146"/>
      <c r="B48" s="147" t="s">
        <v>645</v>
      </c>
      <c r="C48" s="141">
        <v>4537</v>
      </c>
      <c r="D48" s="148">
        <f t="shared" si="4"/>
        <v>7.17</v>
      </c>
      <c r="E48" s="142">
        <v>8.58</v>
      </c>
      <c r="F48" s="289">
        <v>10.28</v>
      </c>
      <c r="G48" s="141">
        <v>5532</v>
      </c>
      <c r="H48" s="148">
        <f t="shared" si="5"/>
        <v>8.57</v>
      </c>
      <c r="I48" s="142">
        <v>10.29</v>
      </c>
      <c r="J48" s="289">
        <v>11.92</v>
      </c>
    </row>
    <row r="49" spans="1:10" ht="16.5" customHeight="1">
      <c r="A49" s="146"/>
      <c r="B49" s="147" t="s">
        <v>644</v>
      </c>
      <c r="C49" s="141">
        <v>353</v>
      </c>
      <c r="D49" s="148">
        <f t="shared" si="4"/>
        <v>0.55999999999999994</v>
      </c>
      <c r="E49" s="142">
        <v>0.41</v>
      </c>
      <c r="F49" s="289">
        <v>0.63</v>
      </c>
      <c r="G49" s="141">
        <v>523</v>
      </c>
      <c r="H49" s="148">
        <f t="shared" si="5"/>
        <v>0.80999999999999994</v>
      </c>
      <c r="I49" s="142">
        <v>0.59</v>
      </c>
      <c r="J49" s="289">
        <v>0.82</v>
      </c>
    </row>
    <row r="50" spans="1:10" ht="16.5" customHeight="1">
      <c r="A50" s="139"/>
      <c r="B50" s="94" t="s">
        <v>643</v>
      </c>
      <c r="C50" s="141">
        <v>5376</v>
      </c>
      <c r="D50" s="148">
        <f t="shared" si="4"/>
        <v>8.5</v>
      </c>
      <c r="E50" s="142">
        <v>6.55</v>
      </c>
      <c r="F50" s="289">
        <v>5.71</v>
      </c>
      <c r="G50" s="141">
        <v>5607</v>
      </c>
      <c r="H50" s="148">
        <f t="shared" si="5"/>
        <v>8.6900000000000013</v>
      </c>
      <c r="I50" s="142">
        <v>6.91</v>
      </c>
      <c r="J50" s="289">
        <v>6.01</v>
      </c>
    </row>
    <row r="51" spans="1:10" ht="16.5" customHeight="1">
      <c r="A51" s="139"/>
      <c r="B51" s="147" t="s">
        <v>642</v>
      </c>
      <c r="C51" s="141">
        <v>4173</v>
      </c>
      <c r="D51" s="148">
        <f t="shared" si="4"/>
        <v>6.6000000000000005</v>
      </c>
      <c r="E51" s="142">
        <v>3.55</v>
      </c>
      <c r="F51" s="289">
        <v>3.38</v>
      </c>
      <c r="G51" s="141">
        <v>3937</v>
      </c>
      <c r="H51" s="148">
        <f t="shared" si="5"/>
        <v>6.1</v>
      </c>
      <c r="I51" s="142">
        <v>3.45</v>
      </c>
      <c r="J51" s="289">
        <v>3.44</v>
      </c>
    </row>
    <row r="52" spans="1:10" s="139" customFormat="1" ht="16.5" customHeight="1">
      <c r="A52" s="710" t="s">
        <v>641</v>
      </c>
      <c r="B52" s="711"/>
      <c r="C52" s="143">
        <v>3948</v>
      </c>
      <c r="D52" s="329">
        <f t="shared" si="4"/>
        <v>6.2399999999999993</v>
      </c>
      <c r="E52" s="144">
        <v>6.38</v>
      </c>
      <c r="F52" s="330">
        <v>5.8</v>
      </c>
      <c r="G52" s="143">
        <v>4621</v>
      </c>
      <c r="H52" s="329">
        <f t="shared" si="5"/>
        <v>7.16</v>
      </c>
      <c r="I52" s="144">
        <v>5.46</v>
      </c>
      <c r="J52" s="330">
        <v>5.37</v>
      </c>
    </row>
    <row r="53" spans="1:10" ht="16.5" customHeight="1">
      <c r="J53" s="146" t="s">
        <v>75</v>
      </c>
    </row>
  </sheetData>
  <mergeCells count="27"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  <mergeCell ref="A6:B6"/>
    <mergeCell ref="A7:B7"/>
    <mergeCell ref="A11:B11"/>
    <mergeCell ref="A15:B15"/>
    <mergeCell ref="A23:B23"/>
    <mergeCell ref="A37:B37"/>
    <mergeCell ref="A52:B52"/>
    <mergeCell ref="C25:F25"/>
    <mergeCell ref="C26:D26"/>
    <mergeCell ref="G26:H26"/>
    <mergeCell ref="G25:J25"/>
    <mergeCell ref="D27:F27"/>
    <mergeCell ref="H27:J27"/>
    <mergeCell ref="A28:B28"/>
    <mergeCell ref="A29:B29"/>
    <mergeCell ref="A33:B33"/>
    <mergeCell ref="A25:B27"/>
  </mergeCells>
  <phoneticPr fontId="5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K38"/>
  <sheetViews>
    <sheetView workbookViewId="0">
      <selection activeCell="I42" sqref="I42"/>
    </sheetView>
  </sheetViews>
  <sheetFormatPr defaultRowHeight="13.5"/>
  <cols>
    <col min="1" max="1" width="9.25" style="135" customWidth="1"/>
    <col min="2" max="2" width="3.125" style="135" customWidth="1"/>
    <col min="3" max="11" width="8.875" style="135" customWidth="1"/>
    <col min="12" max="16384" width="9" style="135"/>
  </cols>
  <sheetData>
    <row r="1" spans="1:11" ht="24">
      <c r="A1" s="724" t="s">
        <v>588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9" customHeight="1"/>
    <row r="3" spans="1:11" ht="16.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7" t="s">
        <v>194</v>
      </c>
    </row>
    <row r="4" spans="1:11" ht="15" customHeight="1">
      <c r="A4" s="613" t="s">
        <v>197</v>
      </c>
      <c r="B4" s="726" t="s">
        <v>191</v>
      </c>
      <c r="C4" s="728" t="s">
        <v>190</v>
      </c>
      <c r="D4" s="730" t="s">
        <v>189</v>
      </c>
      <c r="E4" s="730"/>
      <c r="F4" s="730"/>
      <c r="G4" s="730"/>
      <c r="H4" s="730"/>
      <c r="I4" s="730"/>
      <c r="J4" s="730"/>
      <c r="K4" s="318"/>
    </row>
    <row r="5" spans="1:11" ht="15" customHeight="1">
      <c r="A5" s="725"/>
      <c r="B5" s="727"/>
      <c r="C5" s="729"/>
      <c r="D5" s="749"/>
      <c r="E5" s="735" t="s">
        <v>188</v>
      </c>
      <c r="F5" s="736"/>
      <c r="G5" s="736"/>
      <c r="H5" s="736"/>
      <c r="I5" s="736"/>
      <c r="J5" s="305"/>
      <c r="K5" s="734" t="s">
        <v>187</v>
      </c>
    </row>
    <row r="6" spans="1:11" ht="7.5" customHeight="1">
      <c r="A6" s="725"/>
      <c r="B6" s="727"/>
      <c r="C6" s="729"/>
      <c r="D6" s="749"/>
      <c r="E6" s="739"/>
      <c r="F6" s="740" t="s">
        <v>192</v>
      </c>
      <c r="G6" s="731" t="s">
        <v>186</v>
      </c>
      <c r="H6" s="731" t="s">
        <v>185</v>
      </c>
      <c r="I6" s="737"/>
      <c r="J6" s="732" t="s">
        <v>184</v>
      </c>
      <c r="K6" s="734"/>
    </row>
    <row r="7" spans="1:11" ht="7.5" customHeight="1">
      <c r="A7" s="725"/>
      <c r="B7" s="727"/>
      <c r="C7" s="729"/>
      <c r="D7" s="749"/>
      <c r="E7" s="739"/>
      <c r="F7" s="741"/>
      <c r="G7" s="732"/>
      <c r="H7" s="732"/>
      <c r="I7" s="738"/>
      <c r="J7" s="732"/>
      <c r="K7" s="733" t="s">
        <v>183</v>
      </c>
    </row>
    <row r="8" spans="1:11" ht="15" customHeight="1">
      <c r="A8" s="725"/>
      <c r="B8" s="727"/>
      <c r="C8" s="729"/>
      <c r="D8" s="749"/>
      <c r="E8" s="739"/>
      <c r="F8" s="741"/>
      <c r="G8" s="319" t="s">
        <v>347</v>
      </c>
      <c r="H8" s="319" t="s">
        <v>348</v>
      </c>
      <c r="I8" s="320" t="s">
        <v>274</v>
      </c>
      <c r="J8" s="319" t="s">
        <v>182</v>
      </c>
      <c r="K8" s="733"/>
    </row>
    <row r="9" spans="1:11" ht="15" customHeight="1">
      <c r="A9" s="615"/>
      <c r="B9" s="727"/>
      <c r="C9" s="729"/>
      <c r="D9" s="749"/>
      <c r="E9" s="739"/>
      <c r="F9" s="741"/>
      <c r="G9" s="319" t="s">
        <v>181</v>
      </c>
      <c r="H9" s="319" t="s">
        <v>181</v>
      </c>
      <c r="I9" s="320"/>
      <c r="J9" s="319"/>
      <c r="K9" s="136"/>
    </row>
    <row r="10" spans="1:11" ht="18" customHeight="1">
      <c r="A10" s="748" t="s">
        <v>353</v>
      </c>
      <c r="B10" s="321" t="s">
        <v>76</v>
      </c>
      <c r="C10" s="111">
        <v>68172</v>
      </c>
      <c r="D10" s="322">
        <v>44531</v>
      </c>
      <c r="E10" s="322">
        <v>43559</v>
      </c>
      <c r="F10" s="322">
        <v>38214</v>
      </c>
      <c r="G10" s="322">
        <v>4694</v>
      </c>
      <c r="H10" s="322">
        <v>220</v>
      </c>
      <c r="I10" s="322">
        <v>431</v>
      </c>
      <c r="J10" s="322">
        <v>972</v>
      </c>
      <c r="K10" s="322">
        <v>23395</v>
      </c>
    </row>
    <row r="11" spans="1:11" ht="18" customHeight="1">
      <c r="A11" s="746"/>
      <c r="B11" s="323" t="s">
        <v>39</v>
      </c>
      <c r="C11" s="112">
        <v>34660</v>
      </c>
      <c r="D11" s="324">
        <v>28497</v>
      </c>
      <c r="E11" s="324">
        <v>27884</v>
      </c>
      <c r="F11" s="324">
        <v>27384</v>
      </c>
      <c r="G11" s="324">
        <v>137</v>
      </c>
      <c r="H11" s="324">
        <v>118</v>
      </c>
      <c r="I11" s="324">
        <v>245</v>
      </c>
      <c r="J11" s="324">
        <v>613</v>
      </c>
      <c r="K11" s="324">
        <v>6000</v>
      </c>
    </row>
    <row r="12" spans="1:11" ht="18" customHeight="1">
      <c r="A12" s="747"/>
      <c r="B12" s="325" t="s">
        <v>40</v>
      </c>
      <c r="C12" s="113">
        <v>33512</v>
      </c>
      <c r="D12" s="326">
        <v>16034</v>
      </c>
      <c r="E12" s="326">
        <v>15675</v>
      </c>
      <c r="F12" s="326">
        <v>10830</v>
      </c>
      <c r="G12" s="326">
        <v>4557</v>
      </c>
      <c r="H12" s="326">
        <v>102</v>
      </c>
      <c r="I12" s="326">
        <v>186</v>
      </c>
      <c r="J12" s="326">
        <v>359</v>
      </c>
      <c r="K12" s="326">
        <v>17395</v>
      </c>
    </row>
    <row r="13" spans="1:11" ht="18" customHeight="1">
      <c r="A13" s="748">
        <v>7</v>
      </c>
      <c r="B13" s="321" t="s">
        <v>76</v>
      </c>
      <c r="C13" s="111">
        <v>75563</v>
      </c>
      <c r="D13" s="322">
        <v>49848</v>
      </c>
      <c r="E13" s="322">
        <v>48117</v>
      </c>
      <c r="F13" s="322">
        <v>41143</v>
      </c>
      <c r="G13" s="322">
        <v>6072</v>
      </c>
      <c r="H13" s="322">
        <v>415</v>
      </c>
      <c r="I13" s="322">
        <v>487</v>
      </c>
      <c r="J13" s="322">
        <v>1731</v>
      </c>
      <c r="K13" s="322">
        <v>25193</v>
      </c>
    </row>
    <row r="14" spans="1:11" ht="18" customHeight="1">
      <c r="A14" s="746"/>
      <c r="B14" s="323" t="s">
        <v>39</v>
      </c>
      <c r="C14" s="112">
        <v>38633</v>
      </c>
      <c r="D14" s="324">
        <v>31506</v>
      </c>
      <c r="E14" s="324">
        <v>30419</v>
      </c>
      <c r="F14" s="324">
        <v>29765</v>
      </c>
      <c r="G14" s="324">
        <v>194</v>
      </c>
      <c r="H14" s="324">
        <v>207</v>
      </c>
      <c r="I14" s="324">
        <v>253</v>
      </c>
      <c r="J14" s="324">
        <v>1087</v>
      </c>
      <c r="K14" s="324">
        <v>6758</v>
      </c>
    </row>
    <row r="15" spans="1:11" ht="18" customHeight="1">
      <c r="A15" s="747"/>
      <c r="B15" s="325" t="s">
        <v>40</v>
      </c>
      <c r="C15" s="113">
        <v>36930</v>
      </c>
      <c r="D15" s="326">
        <v>18342</v>
      </c>
      <c r="E15" s="326">
        <v>17698</v>
      </c>
      <c r="F15" s="326">
        <v>11378</v>
      </c>
      <c r="G15" s="326">
        <v>5878</v>
      </c>
      <c r="H15" s="326">
        <v>208</v>
      </c>
      <c r="I15" s="326">
        <v>234</v>
      </c>
      <c r="J15" s="326">
        <v>644</v>
      </c>
      <c r="K15" s="326">
        <v>18435</v>
      </c>
    </row>
    <row r="16" spans="1:11" ht="18" customHeight="1">
      <c r="A16" s="748">
        <v>12</v>
      </c>
      <c r="B16" s="321" t="s">
        <v>76</v>
      </c>
      <c r="C16" s="111">
        <v>80827</v>
      </c>
      <c r="D16" s="322">
        <v>52167</v>
      </c>
      <c r="E16" s="322">
        <v>50198</v>
      </c>
      <c r="F16" s="322">
        <v>43194</v>
      </c>
      <c r="G16" s="322">
        <v>5705</v>
      </c>
      <c r="H16" s="322">
        <v>632</v>
      </c>
      <c r="I16" s="322">
        <v>667</v>
      </c>
      <c r="J16" s="322">
        <v>1969</v>
      </c>
      <c r="K16" s="322">
        <v>26923</v>
      </c>
    </row>
    <row r="17" spans="1:11" ht="18" customHeight="1">
      <c r="A17" s="746"/>
      <c r="B17" s="323" t="s">
        <v>39</v>
      </c>
      <c r="C17" s="112">
        <v>40768</v>
      </c>
      <c r="D17" s="324">
        <v>31795</v>
      </c>
      <c r="E17" s="324">
        <v>30602</v>
      </c>
      <c r="F17" s="324">
        <v>29626</v>
      </c>
      <c r="G17" s="324">
        <v>273</v>
      </c>
      <c r="H17" s="324">
        <v>326</v>
      </c>
      <c r="I17" s="324">
        <v>377</v>
      </c>
      <c r="J17" s="324">
        <v>1193</v>
      </c>
      <c r="K17" s="324">
        <v>7746</v>
      </c>
    </row>
    <row r="18" spans="1:11" ht="18" customHeight="1">
      <c r="A18" s="747"/>
      <c r="B18" s="325" t="s">
        <v>40</v>
      </c>
      <c r="C18" s="113">
        <v>40059</v>
      </c>
      <c r="D18" s="326">
        <v>20372</v>
      </c>
      <c r="E18" s="326">
        <v>19596</v>
      </c>
      <c r="F18" s="326">
        <v>13568</v>
      </c>
      <c r="G18" s="326">
        <v>5432</v>
      </c>
      <c r="H18" s="326">
        <v>306</v>
      </c>
      <c r="I18" s="326">
        <v>290</v>
      </c>
      <c r="J18" s="326">
        <v>776</v>
      </c>
      <c r="K18" s="326">
        <v>19177</v>
      </c>
    </row>
    <row r="19" spans="1:11" ht="18" customHeight="1">
      <c r="A19" s="745">
        <v>17</v>
      </c>
      <c r="B19" s="321" t="s">
        <v>76</v>
      </c>
      <c r="C19" s="111">
        <v>86088</v>
      </c>
      <c r="D19" s="322">
        <v>54049</v>
      </c>
      <c r="E19" s="322">
        <v>51576</v>
      </c>
      <c r="F19" s="322">
        <v>43565</v>
      </c>
      <c r="G19" s="322">
        <v>6515</v>
      </c>
      <c r="H19" s="322">
        <v>722</v>
      </c>
      <c r="I19" s="322">
        <v>774</v>
      </c>
      <c r="J19" s="322">
        <v>2473</v>
      </c>
      <c r="K19" s="322">
        <v>28448</v>
      </c>
    </row>
    <row r="20" spans="1:11" ht="18" customHeight="1">
      <c r="A20" s="746"/>
      <c r="B20" s="323" t="s">
        <v>39</v>
      </c>
      <c r="C20" s="112">
        <v>43068</v>
      </c>
      <c r="D20" s="324">
        <v>32236</v>
      </c>
      <c r="E20" s="324">
        <v>30659</v>
      </c>
      <c r="F20" s="324">
        <v>29571</v>
      </c>
      <c r="G20" s="324">
        <v>378</v>
      </c>
      <c r="H20" s="324">
        <v>360</v>
      </c>
      <c r="I20" s="324">
        <v>350</v>
      </c>
      <c r="J20" s="324">
        <v>1577</v>
      </c>
      <c r="K20" s="324">
        <v>8286</v>
      </c>
    </row>
    <row r="21" spans="1:11" ht="18" customHeight="1">
      <c r="A21" s="747"/>
      <c r="B21" s="325" t="s">
        <v>40</v>
      </c>
      <c r="C21" s="112">
        <v>43020</v>
      </c>
      <c r="D21" s="324">
        <v>21813</v>
      </c>
      <c r="E21" s="324">
        <v>20917</v>
      </c>
      <c r="F21" s="324">
        <v>13994</v>
      </c>
      <c r="G21" s="324">
        <v>6137</v>
      </c>
      <c r="H21" s="324">
        <v>362</v>
      </c>
      <c r="I21" s="324">
        <v>424</v>
      </c>
      <c r="J21" s="324">
        <v>896</v>
      </c>
      <c r="K21" s="324">
        <v>20162</v>
      </c>
    </row>
    <row r="22" spans="1:11" ht="18" customHeight="1">
      <c r="A22" s="745">
        <v>22</v>
      </c>
      <c r="B22" s="321" t="s">
        <v>76</v>
      </c>
      <c r="C22" s="111">
        <v>109785</v>
      </c>
      <c r="D22" s="322">
        <v>66462</v>
      </c>
      <c r="E22" s="322">
        <v>63259</v>
      </c>
      <c r="F22" s="322">
        <v>52986</v>
      </c>
      <c r="G22" s="322">
        <v>7977</v>
      </c>
      <c r="H22" s="322">
        <v>992</v>
      </c>
      <c r="I22" s="322">
        <v>1304</v>
      </c>
      <c r="J22" s="322">
        <v>3203</v>
      </c>
      <c r="K22" s="322">
        <v>34000</v>
      </c>
    </row>
    <row r="23" spans="1:11" ht="18" customHeight="1">
      <c r="A23" s="753"/>
      <c r="B23" s="323" t="s">
        <v>39</v>
      </c>
      <c r="C23" s="112">
        <v>54870</v>
      </c>
      <c r="D23" s="324">
        <v>38849</v>
      </c>
      <c r="E23" s="324">
        <v>36713</v>
      </c>
      <c r="F23" s="324">
        <v>34963</v>
      </c>
      <c r="G23" s="324">
        <v>586</v>
      </c>
      <c r="H23" s="324">
        <v>544</v>
      </c>
      <c r="I23" s="324">
        <v>620</v>
      </c>
      <c r="J23" s="324">
        <v>2136</v>
      </c>
      <c r="K23" s="324">
        <v>10899</v>
      </c>
    </row>
    <row r="24" spans="1:11" ht="18" customHeight="1">
      <c r="A24" s="754"/>
      <c r="B24" s="325" t="s">
        <v>40</v>
      </c>
      <c r="C24" s="113">
        <v>54915</v>
      </c>
      <c r="D24" s="326">
        <v>27613</v>
      </c>
      <c r="E24" s="326">
        <v>26546</v>
      </c>
      <c r="F24" s="326">
        <v>18023</v>
      </c>
      <c r="G24" s="326">
        <v>7391</v>
      </c>
      <c r="H24" s="326">
        <v>448</v>
      </c>
      <c r="I24" s="326">
        <v>684</v>
      </c>
      <c r="J24" s="326">
        <v>1067</v>
      </c>
      <c r="K24" s="326">
        <v>23101</v>
      </c>
    </row>
    <row r="25" spans="1:11" ht="18" customHeight="1">
      <c r="A25" s="745" t="s">
        <v>717</v>
      </c>
      <c r="B25" s="321" t="s">
        <v>76</v>
      </c>
      <c r="C25" s="111">
        <v>111337</v>
      </c>
      <c r="D25" s="322">
        <v>66758</v>
      </c>
      <c r="E25" s="322">
        <v>64519</v>
      </c>
      <c r="F25" s="322">
        <v>53428</v>
      </c>
      <c r="G25" s="322">
        <v>8788</v>
      </c>
      <c r="H25" s="322">
        <v>985</v>
      </c>
      <c r="I25" s="322">
        <v>1318</v>
      </c>
      <c r="J25" s="322">
        <v>2239</v>
      </c>
      <c r="K25" s="322">
        <v>35781</v>
      </c>
    </row>
    <row r="26" spans="1:11" ht="18" customHeight="1">
      <c r="A26" s="753"/>
      <c r="B26" s="323" t="s">
        <v>39</v>
      </c>
      <c r="C26" s="112">
        <v>55525</v>
      </c>
      <c r="D26" s="324">
        <v>38240</v>
      </c>
      <c r="E26" s="324">
        <v>36778</v>
      </c>
      <c r="F26" s="324">
        <v>34891</v>
      </c>
      <c r="G26" s="324">
        <v>744</v>
      </c>
      <c r="H26" s="324">
        <v>537</v>
      </c>
      <c r="I26" s="324">
        <v>606</v>
      </c>
      <c r="J26" s="324">
        <v>1462</v>
      </c>
      <c r="K26" s="324">
        <v>12505</v>
      </c>
    </row>
    <row r="27" spans="1:11" ht="18" customHeight="1">
      <c r="A27" s="754"/>
      <c r="B27" s="325" t="s">
        <v>40</v>
      </c>
      <c r="C27" s="113">
        <v>55812</v>
      </c>
      <c r="D27" s="326">
        <v>28518</v>
      </c>
      <c r="E27" s="326">
        <v>27741</v>
      </c>
      <c r="F27" s="326">
        <v>18537</v>
      </c>
      <c r="G27" s="326">
        <v>8044</v>
      </c>
      <c r="H27" s="326">
        <v>448</v>
      </c>
      <c r="I27" s="326">
        <v>712</v>
      </c>
      <c r="J27" s="326">
        <v>777</v>
      </c>
      <c r="K27" s="326">
        <v>23276</v>
      </c>
    </row>
    <row r="28" spans="1:11" ht="18" customHeight="1">
      <c r="A28" s="750" t="s">
        <v>271</v>
      </c>
      <c r="B28" s="321" t="s">
        <v>76</v>
      </c>
      <c r="C28" s="111">
        <v>95017</v>
      </c>
      <c r="D28" s="322">
        <v>56938</v>
      </c>
      <c r="E28" s="322">
        <v>55021</v>
      </c>
      <c r="F28" s="322">
        <v>45721</v>
      </c>
      <c r="G28" s="322">
        <v>7370</v>
      </c>
      <c r="H28" s="322">
        <v>831</v>
      </c>
      <c r="I28" s="322">
        <v>1099</v>
      </c>
      <c r="J28" s="322">
        <v>1917</v>
      </c>
      <c r="K28" s="322">
        <v>29996</v>
      </c>
    </row>
    <row r="29" spans="1:11" ht="18" customHeight="1">
      <c r="A29" s="751"/>
      <c r="B29" s="323" t="s">
        <v>39</v>
      </c>
      <c r="C29" s="112">
        <v>47321</v>
      </c>
      <c r="D29" s="324">
        <v>32607</v>
      </c>
      <c r="E29" s="324">
        <v>31368</v>
      </c>
      <c r="F29" s="324">
        <v>29881</v>
      </c>
      <c r="G29" s="324">
        <v>576</v>
      </c>
      <c r="H29" s="324">
        <v>430</v>
      </c>
      <c r="I29" s="324">
        <v>481</v>
      </c>
      <c r="J29" s="324">
        <v>1239</v>
      </c>
      <c r="K29" s="324">
        <v>10314</v>
      </c>
    </row>
    <row r="30" spans="1:11" ht="18" customHeight="1">
      <c r="A30" s="752"/>
      <c r="B30" s="325" t="s">
        <v>40</v>
      </c>
      <c r="C30" s="113">
        <v>47696</v>
      </c>
      <c r="D30" s="326">
        <v>24331</v>
      </c>
      <c r="E30" s="326">
        <v>23653</v>
      </c>
      <c r="F30" s="326">
        <v>15840</v>
      </c>
      <c r="G30" s="326">
        <v>6794</v>
      </c>
      <c r="H30" s="326">
        <v>401</v>
      </c>
      <c r="I30" s="326">
        <v>618</v>
      </c>
      <c r="J30" s="326">
        <v>678</v>
      </c>
      <c r="K30" s="326">
        <v>19682</v>
      </c>
    </row>
    <row r="31" spans="1:11" ht="18" customHeight="1">
      <c r="A31" s="742" t="s">
        <v>272</v>
      </c>
      <c r="B31" s="321" t="s">
        <v>76</v>
      </c>
      <c r="C31" s="111">
        <v>6097</v>
      </c>
      <c r="D31" s="322">
        <v>3584</v>
      </c>
      <c r="E31" s="322">
        <v>3455</v>
      </c>
      <c r="F31" s="322">
        <v>2780</v>
      </c>
      <c r="G31" s="322">
        <v>550</v>
      </c>
      <c r="H31" s="322">
        <v>36</v>
      </c>
      <c r="I31" s="322">
        <v>89</v>
      </c>
      <c r="J31" s="322">
        <v>129</v>
      </c>
      <c r="K31" s="322">
        <v>2272</v>
      </c>
    </row>
    <row r="32" spans="1:11" ht="18" customHeight="1">
      <c r="A32" s="743"/>
      <c r="B32" s="323" t="s">
        <v>39</v>
      </c>
      <c r="C32" s="112">
        <v>3029</v>
      </c>
      <c r="D32" s="324">
        <v>2075</v>
      </c>
      <c r="E32" s="324">
        <v>1987</v>
      </c>
      <c r="F32" s="324">
        <v>1845</v>
      </c>
      <c r="G32" s="324">
        <v>75</v>
      </c>
      <c r="H32" s="324">
        <v>20</v>
      </c>
      <c r="I32" s="324">
        <v>47</v>
      </c>
      <c r="J32" s="324">
        <v>88</v>
      </c>
      <c r="K32" s="324">
        <v>827</v>
      </c>
    </row>
    <row r="33" spans="1:11" ht="18" customHeight="1">
      <c r="A33" s="744"/>
      <c r="B33" s="325" t="s">
        <v>40</v>
      </c>
      <c r="C33" s="113">
        <v>3068</v>
      </c>
      <c r="D33" s="326">
        <v>1509</v>
      </c>
      <c r="E33" s="326">
        <v>1468</v>
      </c>
      <c r="F33" s="326">
        <v>935</v>
      </c>
      <c r="G33" s="326">
        <v>475</v>
      </c>
      <c r="H33" s="326">
        <v>16</v>
      </c>
      <c r="I33" s="326">
        <v>42</v>
      </c>
      <c r="J33" s="326">
        <v>41</v>
      </c>
      <c r="K33" s="326">
        <v>1445</v>
      </c>
    </row>
    <row r="34" spans="1:11" ht="18" customHeight="1">
      <c r="A34" s="742" t="s">
        <v>273</v>
      </c>
      <c r="B34" s="321" t="s">
        <v>76</v>
      </c>
      <c r="C34" s="111">
        <v>10223</v>
      </c>
      <c r="D34" s="322">
        <v>6236</v>
      </c>
      <c r="E34" s="322">
        <v>6043</v>
      </c>
      <c r="F34" s="322">
        <v>4927</v>
      </c>
      <c r="G34" s="322">
        <v>868</v>
      </c>
      <c r="H34" s="322">
        <v>118</v>
      </c>
      <c r="I34" s="322">
        <v>130</v>
      </c>
      <c r="J34" s="322">
        <v>193</v>
      </c>
      <c r="K34" s="322">
        <v>3513</v>
      </c>
    </row>
    <row r="35" spans="1:11" ht="18" customHeight="1">
      <c r="A35" s="743"/>
      <c r="B35" s="323" t="s">
        <v>39</v>
      </c>
      <c r="C35" s="112">
        <v>5175</v>
      </c>
      <c r="D35" s="324">
        <v>3558</v>
      </c>
      <c r="E35" s="324">
        <v>3423</v>
      </c>
      <c r="F35" s="324">
        <v>3165</v>
      </c>
      <c r="G35" s="324">
        <v>93</v>
      </c>
      <c r="H35" s="324">
        <v>87</v>
      </c>
      <c r="I35" s="324">
        <v>78</v>
      </c>
      <c r="J35" s="324">
        <v>135</v>
      </c>
      <c r="K35" s="324">
        <v>1364</v>
      </c>
    </row>
    <row r="36" spans="1:11" ht="18" customHeight="1">
      <c r="A36" s="744"/>
      <c r="B36" s="325" t="s">
        <v>40</v>
      </c>
      <c r="C36" s="113">
        <v>5048</v>
      </c>
      <c r="D36" s="326">
        <v>2678</v>
      </c>
      <c r="E36" s="326">
        <v>2620</v>
      </c>
      <c r="F36" s="326">
        <v>1762</v>
      </c>
      <c r="G36" s="326">
        <v>775</v>
      </c>
      <c r="H36" s="326">
        <v>31</v>
      </c>
      <c r="I36" s="326">
        <v>52</v>
      </c>
      <c r="J36" s="326">
        <v>58</v>
      </c>
      <c r="K36" s="326">
        <v>2149</v>
      </c>
    </row>
    <row r="37" spans="1:11">
      <c r="A37" s="43" t="s">
        <v>200</v>
      </c>
      <c r="B37" s="327"/>
      <c r="C37" s="327"/>
      <c r="D37" s="327"/>
      <c r="E37" s="327"/>
      <c r="F37" s="327"/>
      <c r="J37" s="327"/>
      <c r="K37" s="328" t="s">
        <v>75</v>
      </c>
    </row>
    <row r="38" spans="1:11">
      <c r="A38" s="287" t="s">
        <v>709</v>
      </c>
    </row>
  </sheetData>
  <mergeCells count="24">
    <mergeCell ref="A34:A36"/>
    <mergeCell ref="A31:A33"/>
    <mergeCell ref="A19:A21"/>
    <mergeCell ref="A16:A18"/>
    <mergeCell ref="D5:D9"/>
    <mergeCell ref="A28:A30"/>
    <mergeCell ref="A13:A15"/>
    <mergeCell ref="A10:A12"/>
    <mergeCell ref="A22:A24"/>
    <mergeCell ref="A25:A27"/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</mergeCells>
  <phoneticPr fontId="5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'18'!Print_Area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2020-11-30T01:04:51Z</cp:lastPrinted>
  <dcterms:created xsi:type="dcterms:W3CDTF">2002-03-04T06:21:32Z</dcterms:created>
  <dcterms:modified xsi:type="dcterms:W3CDTF">2020-11-30T01:05:05Z</dcterms:modified>
</cp:coreProperties>
</file>