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9075" windowWidth="4860" windowHeight="3045" activeTab="0"/>
  </bookViews>
  <sheets>
    <sheet name=" ６  市民生活" sheetId="1" r:id="rId1"/>
    <sheet name="P62" sheetId="2" r:id="rId2"/>
    <sheet name="P63" sheetId="3" r:id="rId3"/>
    <sheet name="P64" sheetId="4" r:id="rId4"/>
    <sheet name="P65" sheetId="5" r:id="rId5"/>
    <sheet name="P66" sheetId="6" r:id="rId6"/>
  </sheets>
  <definedNames>
    <definedName name="_xlnm.Print_Area" localSheetId="1">'P62'!$A$1:$H$43</definedName>
  </definedNames>
  <calcPr fullCalcOnLoad="1"/>
</workbook>
</file>

<file path=xl/sharedStrings.xml><?xml version="1.0" encoding="utf-8"?>
<sst xmlns="http://schemas.openxmlformats.org/spreadsheetml/2006/main" count="325" uniqueCount="172">
  <si>
    <t>１３表  使用電力量の推移</t>
  </si>
  <si>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</si>
  <si>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</si>
  <si>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</si>
  <si>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</si>
  <si>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</si>
  <si>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</si>
  <si>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 xml:space="preserve">
35</t>
  </si>
  <si>
    <t xml:space="preserve">
40</t>
  </si>
  <si>
    <t xml:space="preserve">
45</t>
  </si>
  <si>
    <t xml:space="preserve">
50</t>
  </si>
  <si>
    <t xml:space="preserve">
55</t>
  </si>
  <si>
    <t xml:space="preserve">
60</t>
  </si>
  <si>
    <t>平成
 2</t>
  </si>
  <si>
    <t xml:space="preserve">
7</t>
  </si>
  <si>
    <t>↑データ入力</t>
  </si>
  <si>
    <t>１４表  都市ガス消費量の推移</t>
  </si>
  <si>
    <t>需要量
（家庭用）</t>
  </si>
  <si>
    <t>需要量
（その他）</t>
  </si>
  <si>
    <t>供給戸数
（家庭用）</t>
  </si>
  <si>
    <t>供給戸数
（その他）</t>
  </si>
  <si>
    <t>平成
2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</si>
  <si>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</si>
  <si>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</si>
  <si>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</si>
  <si>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</si>
  <si>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</si>
  <si>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</si>
  <si>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</si>
  <si>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</si>
  <si>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</si>
  <si>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</si>
  <si>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</si>
  <si>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</si>
  <si>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</si>
  <si>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</si>
  <si>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</si>
  <si>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</si>
  <si>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</si>
  <si>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</si>
  <si>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</si>
  <si>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</si>
  <si>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</si>
  <si>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</si>
  <si>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</si>
  <si>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</si>
  <si>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</si>
  <si>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</si>
  <si>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</si>
  <si>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</si>
  <si>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</si>
  <si>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</si>
  <si>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</si>
  <si>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</si>
  <si>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</si>
  <si>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  千円）</t>
  </si>
  <si>
    <t>取  扱  郵  便  局  数</t>
  </si>
  <si>
    <t>預  入  金  額</t>
  </si>
  <si>
    <t>払  戻  金  額</t>
  </si>
  <si>
    <t>総   数</t>
  </si>
  <si>
    <t>普 通 局</t>
  </si>
  <si>
    <t>特 定 局</t>
  </si>
  <si>
    <t>-</t>
  </si>
  <si>
    <t xml:space="preserve">             </t>
  </si>
  <si>
    <t>取  扱  郵  便  局</t>
  </si>
  <si>
    <t>新   契   約</t>
  </si>
  <si>
    <t>年 度 末 現 在</t>
  </si>
  <si>
    <t>件   数</t>
  </si>
  <si>
    <t>保険料額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</si>
  <si>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</si>
  <si>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</si>
  <si>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</si>
  <si>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</si>
  <si>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</si>
  <si>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</si>
  <si>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</si>
  <si>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</si>
  <si>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</si>
  <si>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</si>
  <si>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</si>
  <si>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</si>
  <si>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</si>
  <si>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</si>
  <si>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</si>
  <si>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</si>
  <si>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戸　籍</t>
  </si>
  <si>
    <t>住民票</t>
  </si>
  <si>
    <t>転　出</t>
  </si>
  <si>
    <t>その他の</t>
  </si>
  <si>
    <t>埋火葬</t>
  </si>
  <si>
    <t>証　明</t>
  </si>
  <si>
    <t>証 交 付</t>
  </si>
  <si>
    <t>通行許可</t>
  </si>
  <si>
    <t>謄抄本</t>
  </si>
  <si>
    <t>写　し</t>
  </si>
  <si>
    <t>諸 証 明</t>
  </si>
  <si>
    <t>許　可</t>
  </si>
  <si>
    <t xml:space="preserve">
12</t>
  </si>
  <si>
    <t>　　　　　　 区分年度</t>
  </si>
  <si>
    <t>給水区域
内 人 口</t>
  </si>
  <si>
    <t>給水戸数</t>
  </si>
  <si>
    <t>給水人口</t>
  </si>
  <si>
    <t>普 及 率
（％）</t>
  </si>
  <si>
    <t>年間総量</t>
  </si>
  <si>
    <t>１日最大</t>
  </si>
  <si>
    <t>１日平均</t>
  </si>
  <si>
    <t>市　　営　　水　　道</t>
  </si>
  <si>
    <t>県営水道（ニュータウン）</t>
  </si>
  <si>
    <t>県　営　水　道　（空　港）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</si>
  <si>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</si>
  <si>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</si>
  <si>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</si>
  <si>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</si>
  <si>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</si>
  <si>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</si>
  <si>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</si>
  <si>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t>（ｋＷ）</t>
  </si>
  <si>
    <t>（ＭＷh）</t>
  </si>
  <si>
    <t xml:space="preserve"> 
13</t>
  </si>
  <si>
    <t>昭和
29</t>
  </si>
  <si>
    <t>昭和60年度以前は前年9月1日から8月31日まで，平成2年度以降は4月1日から翌年3月31日までである。</t>
  </si>
  <si>
    <t xml:space="preserve">（注）  </t>
  </si>
  <si>
    <t>資料 市民課</t>
  </si>
  <si>
    <t xml:space="preserve">
30</t>
  </si>
  <si>
    <t xml:space="preserve"> 
14</t>
  </si>
  <si>
    <r>
      <t>需 要 量 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</si>
  <si>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５１　電灯・電力の消費量</t>
  </si>
  <si>
    <t>５２　都市ガスの消費量</t>
  </si>
  <si>
    <t>５３　上水道の状況</t>
  </si>
  <si>
    <t>５４　市内金融機関の状況</t>
  </si>
  <si>
    <t>５５　郵便貯金の状況</t>
  </si>
  <si>
    <t>５６　簡易保険事業の状況</t>
  </si>
  <si>
    <t>５７　市民相談の状況</t>
  </si>
  <si>
    <t>５８　各種証明書の発行状況</t>
  </si>
  <si>
    <t xml:space="preserve">         区分
年度</t>
  </si>
  <si>
    <t>-</t>
  </si>
  <si>
    <t>資料  日本郵政公社関東支社</t>
  </si>
  <si>
    <t>資料　市民支援課</t>
  </si>
  <si>
    <t>もめごと・なやみごと・苦情相談
(人権・行政相談)</t>
  </si>
  <si>
    <t>店   舗   数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</si>
  <si>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</si>
  <si>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 xml:space="preserve">
15</t>
  </si>
  <si>
    <t>（注）　平成15年度より供給戸数はガスメータ取付件数である。</t>
  </si>
  <si>
    <t xml:space="preserve">
16</t>
  </si>
  <si>
    <t>（注）　市営水道の給水区域内人口と給水人口は，昭和63年度までは</t>
  </si>
  <si>
    <t>　　　　昼間人口である。</t>
  </si>
  <si>
    <t>平成７年度以降，市単位でのデータは集計していない。成田国際空港郵便局は，ＡＴＭのみの取扱い。</t>
  </si>
  <si>
    <t>は無集配局分を除く。</t>
  </si>
  <si>
    <t>成田国際空港郵便局は，簡易保険事業を取り扱っていない。新契約及び年度末現在の件数，保険料額</t>
  </si>
  <si>
    <t>この計数は郵便局取扱計数であり，年金等の振替預入や公共料金の自動払込み等の計数は含まない。</t>
  </si>
  <si>
    <t>旧成田市</t>
  </si>
  <si>
    <t>旧下総町</t>
  </si>
  <si>
    <t>旧大栄町</t>
  </si>
  <si>
    <t>旧下総町</t>
  </si>
  <si>
    <t>旧大栄町</t>
  </si>
  <si>
    <t>　　　　　　　                年度
区分</t>
  </si>
  <si>
    <t>－</t>
  </si>
  <si>
    <t>昭和
45</t>
  </si>
  <si>
    <t xml:space="preserve">
17</t>
  </si>
  <si>
    <t>旧成田市</t>
  </si>
  <si>
    <t xml:space="preserve">… </t>
  </si>
  <si>
    <t>各年度末現在の需要高であり，使用量は各年度の概算値である。なお，電力（　）内数値は低圧電力の再掲である。</t>
  </si>
  <si>
    <t>　50年度までは，成田営業所管内の30％を成田市分として算出した概数。51年度から統計業務機械化に伴い，口数・契約電力は</t>
  </si>
  <si>
    <t>平成13年度以降，電力の口数と契約電力は，特定規模需要（自由化部門）を除いた値であり，使用量は含んだ値である。</t>
  </si>
  <si>
    <t>平成17年度は市町村単位のデータがないため，平成16年度の営業所管内に占める率により按分率を求め概算した。</t>
  </si>
  <si>
    <t xml:space="preserve">
16</t>
  </si>
  <si>
    <t xml:space="preserve"> ６  市民生活</t>
  </si>
  <si>
    <t>市民生活</t>
  </si>
  <si>
    <t xml:space="preserve">
17</t>
  </si>
  <si>
    <r>
      <t xml:space="preserve">17
</t>
    </r>
    <r>
      <rPr>
        <sz val="8"/>
        <rFont val="ＭＳ Ｐ明朝"/>
        <family val="1"/>
      </rPr>
      <t>旧成田市</t>
    </r>
  </si>
  <si>
    <r>
      <t xml:space="preserve">17
</t>
    </r>
    <r>
      <rPr>
        <sz val="8"/>
        <rFont val="ＭＳ Ｐ明朝"/>
        <family val="1"/>
      </rPr>
      <t>旧下総町</t>
    </r>
  </si>
  <si>
    <r>
      <t xml:space="preserve">17
</t>
    </r>
    <r>
      <rPr>
        <sz val="8"/>
        <rFont val="ＭＳ Ｐ明朝"/>
        <family val="1"/>
      </rPr>
      <t>旧大栄町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</si>
</sst>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6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i/>
      <sz val="10"/>
      <name val="ＭＳ Ｐ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90" applyFont="1" applyAlignment="1">
      <alignment horizontal="centerContinuous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1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2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3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3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0" fontId="10" fillId="0" borderId="16" xfId="90" applyFont="1" applyBorder="1" applyAlignment="1">
      <alignment horizontal="right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8" xfId="90" applyNumberFormat="1" applyFont="1" applyBorder="1" applyAlignment="1">
      <alignment horizontal="right" vertical="center"/>
      <protection/>
    </xf>
    <xf numFmtId="0" fontId="10" fillId="0" borderId="15" xfId="90" applyFont="1" applyBorder="1" applyAlignment="1">
      <alignment horizontal="right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10" fillId="0" borderId="0" xfId="90" applyFont="1" applyAlignment="1">
      <alignment horizontal="right" vertical="center"/>
      <protection/>
    </xf>
    <xf numFmtId="0" fontId="9" fillId="0" borderId="0" xfId="90" applyFont="1">
      <alignment/>
      <protection/>
    </xf>
    <xf numFmtId="0" fontId="9" fillId="0" borderId="0" xfId="90" applyFont="1" applyAlignment="1">
      <alignment horizontal="left"/>
      <protection/>
    </xf>
    <xf numFmtId="0" fontId="9" fillId="0" borderId="0" xfId="90" applyFont="1" applyBorder="1">
      <alignment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3" fillId="0" borderId="13" xfId="90" applyNumberFormat="1" applyFont="1" applyBorder="1" applyAlignment="1">
      <alignment horizontal="right" vertical="top"/>
      <protection/>
    </xf>
    <xf numFmtId="177" fontId="13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5" xfId="90" applyFont="1" applyBorder="1" applyAlignment="1">
      <alignment vertical="top"/>
      <protection/>
    </xf>
    <xf numFmtId="176" fontId="6" fillId="0" borderId="15" xfId="90" applyNumberFormat="1" applyFont="1" applyBorder="1" applyAlignment="1">
      <alignment horizontal="right" vertical="top"/>
      <protection/>
    </xf>
    <xf numFmtId="177" fontId="13" fillId="0" borderId="21" xfId="90" applyNumberFormat="1" applyFont="1" applyBorder="1" applyAlignment="1">
      <alignment horizontal="right" vertical="top"/>
      <protection/>
    </xf>
    <xf numFmtId="177" fontId="13" fillId="0" borderId="15" xfId="90" applyNumberFormat="1" applyFont="1" applyBorder="1" applyAlignment="1">
      <alignment horizontal="right" vertical="top"/>
      <protection/>
    </xf>
    <xf numFmtId="177" fontId="6" fillId="0" borderId="15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3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0" fontId="15" fillId="0" borderId="0" xfId="90" applyFont="1">
      <alignment/>
      <protection/>
    </xf>
    <xf numFmtId="0" fontId="14" fillId="0" borderId="0" xfId="90" applyFont="1" applyBorder="1" applyAlignment="1">
      <alignment vertical="center"/>
      <protection/>
    </xf>
    <xf numFmtId="0" fontId="12" fillId="0" borderId="0" xfId="90" applyFont="1" applyAlignment="1">
      <alignment horizontal="right"/>
      <protection/>
    </xf>
    <xf numFmtId="0" fontId="12" fillId="0" borderId="0" xfId="90" applyFont="1" applyAlignment="1">
      <alignment horizontal="left"/>
      <protection/>
    </xf>
    <xf numFmtId="0" fontId="14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176" fontId="2" fillId="0" borderId="16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0" xfId="90" applyFont="1" applyBorder="1" applyAlignment="1">
      <alignment horizontal="right"/>
      <protection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90" applyFont="1" applyAlignment="1">
      <alignment vertical="center"/>
      <protection/>
    </xf>
    <xf numFmtId="179" fontId="10" fillId="0" borderId="23" xfId="90" applyNumberFormat="1" applyFont="1" applyBorder="1" applyAlignment="1">
      <alignment horizontal="right"/>
      <protection/>
    </xf>
    <xf numFmtId="179" fontId="10" fillId="0" borderId="23" xfId="90" applyNumberFormat="1" applyFont="1" applyBorder="1">
      <alignment/>
      <protection/>
    </xf>
    <xf numFmtId="176" fontId="2" fillId="0" borderId="16" xfId="0" applyNumberFormat="1" applyFont="1" applyBorder="1" applyAlignment="1">
      <alignment vertical="center"/>
    </xf>
    <xf numFmtId="0" fontId="14" fillId="0" borderId="0" xfId="90" applyFont="1" applyAlignment="1">
      <alignment horizontal="left" vertical="center"/>
      <protection/>
    </xf>
    <xf numFmtId="176" fontId="2" fillId="0" borderId="21" xfId="90" applyNumberFormat="1" applyFont="1" applyBorder="1" applyAlignment="1">
      <alignment horizontal="right" vertical="center"/>
      <protection/>
    </xf>
    <xf numFmtId="0" fontId="9" fillId="0" borderId="16" xfId="0" applyFont="1" applyBorder="1" applyAlignment="1">
      <alignment horizontal="left" vertical="center"/>
    </xf>
    <xf numFmtId="179" fontId="10" fillId="0" borderId="18" xfId="90" applyNumberFormat="1" applyFont="1" applyBorder="1" applyAlignment="1">
      <alignment horizontal="right"/>
      <protection/>
    </xf>
    <xf numFmtId="179" fontId="10" fillId="0" borderId="18" xfId="90" applyNumberFormat="1" applyFont="1" applyBorder="1">
      <alignment/>
      <protection/>
    </xf>
    <xf numFmtId="0" fontId="6" fillId="0" borderId="0" xfId="90" applyFont="1" applyBorder="1" applyAlignment="1">
      <alignment horizontal="right" vertical="center" shrinkToFit="1"/>
      <protection/>
    </xf>
    <xf numFmtId="0" fontId="6" fillId="0" borderId="15" xfId="90" applyFont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34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6" fontId="0" fillId="34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/>
      <protection/>
    </xf>
    <xf numFmtId="0" fontId="0" fillId="0" borderId="0" xfId="90" applyFont="1" applyAlignment="1">
      <alignment horizontal="right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5" xfId="91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right" vertical="center"/>
      <protection/>
    </xf>
    <xf numFmtId="176" fontId="0" fillId="0" borderId="0" xfId="90" applyNumberFormat="1" applyFont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176" fontId="0" fillId="0" borderId="15" xfId="90" applyNumberFormat="1" applyFont="1" applyBorder="1" applyAlignment="1">
      <alignment horizontal="right" vertical="center"/>
      <protection/>
    </xf>
    <xf numFmtId="176" fontId="0" fillId="0" borderId="15" xfId="9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201" fontId="0" fillId="0" borderId="16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13" xfId="90" applyFont="1" applyBorder="1" applyAlignment="1">
      <alignment horizontal="center" vertical="center" wrapText="1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18" xfId="90" applyNumberFormat="1" applyFont="1" applyBorder="1" applyAlignment="1">
      <alignment horizontal="right" vertical="center"/>
      <protection/>
    </xf>
    <xf numFmtId="178" fontId="0" fillId="0" borderId="23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64" fillId="0" borderId="24" xfId="0" applyFont="1" applyBorder="1" applyAlignment="1">
      <alignment horizontal="distributed" vertical="center" indent="1"/>
    </xf>
    <xf numFmtId="0" fontId="64" fillId="0" borderId="0" xfId="0" applyFont="1" applyBorder="1" applyAlignment="1">
      <alignment horizontal="distributed" vertical="center" indent="1"/>
    </xf>
    <xf numFmtId="0" fontId="64" fillId="0" borderId="25" xfId="0" applyFont="1" applyBorder="1" applyAlignment="1">
      <alignment horizontal="distributed" vertical="center" indent="1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32" xfId="90" applyFont="1" applyBorder="1" applyAlignment="1">
      <alignment horizontal="left" vertical="justify"/>
      <protection/>
    </xf>
    <xf numFmtId="0" fontId="0" fillId="0" borderId="33" xfId="90" applyFont="1" applyBorder="1" applyAlignment="1">
      <alignment horizontal="left" vertical="justify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9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10" fillId="0" borderId="26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0" fillId="0" borderId="27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2" xfId="90" applyFont="1" applyBorder="1" applyAlignment="1">
      <alignment horizontal="center" vertical="center"/>
      <protection/>
    </xf>
    <xf numFmtId="0" fontId="10" fillId="0" borderId="14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top"/>
      <protection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/>
    </xf>
    <xf numFmtId="0" fontId="10" fillId="0" borderId="34" xfId="90" applyFont="1" applyBorder="1" applyAlignment="1">
      <alignment horizontal="left" vertical="justify"/>
      <protection/>
    </xf>
    <xf numFmtId="0" fontId="10" fillId="0" borderId="35" xfId="90" applyFont="1" applyBorder="1" applyAlignment="1">
      <alignment horizontal="left" vertical="justify"/>
      <protection/>
    </xf>
    <xf numFmtId="0" fontId="10" fillId="0" borderId="36" xfId="90" applyFont="1" applyBorder="1" applyAlignment="1">
      <alignment horizontal="left" vertical="justify"/>
      <protection/>
    </xf>
    <xf numFmtId="0" fontId="10" fillId="0" borderId="37" xfId="90" applyFont="1" applyBorder="1" applyAlignment="1">
      <alignment horizontal="left" vertical="justify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0" fontId="7" fillId="0" borderId="39" xfId="0" applyFont="1" applyBorder="1" applyAlignment="1">
      <alignment horizontal="left" vertical="justify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/>
    </xf>
    <xf numFmtId="0" fontId="7" fillId="0" borderId="28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left" vertical="justify"/>
    </xf>
    <xf numFmtId="0" fontId="7" fillId="0" borderId="29" xfId="0" applyFont="1" applyBorder="1" applyAlignment="1">
      <alignment horizontal="left" vertical="justify"/>
    </xf>
    <xf numFmtId="0" fontId="7" fillId="0" borderId="32" xfId="0" applyFont="1" applyBorder="1" applyAlignment="1">
      <alignment horizontal="left" vertical="justify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565"/>
          <c:w val="0.9242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'P62'!$K$27:$K$38</c:f>
            </c:numRef>
          </c:val>
        </c:ser>
        <c:ser>
          <c:idx val="0"/>
          <c:order val="1"/>
          <c:tx>
            <c:strRef>
              <c:f>'P62'!$L$26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'P62'!$J$27:$J$38</c:f>
            </c:strRef>
          </c:cat>
          <c:val>
            <c:numRef>
              <c:f>'P62'!$L$27:$L$38</c:f>
            </c:numRef>
          </c:val>
        </c:ser>
        <c:gapWidth val="70"/>
        <c:axId val="45081080"/>
        <c:axId val="3076537"/>
      </c:barChart>
      <c:lineChart>
        <c:grouping val="standard"/>
        <c:varyColors val="0"/>
        <c:ser>
          <c:idx val="2"/>
          <c:order val="2"/>
          <c:tx>
            <c:strRef>
              <c:f>'P62'!$M$26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'P62'!$M$27:$M$38</c:f>
            </c:numRef>
          </c:val>
          <c:smooth val="0"/>
        </c:ser>
        <c:ser>
          <c:idx val="3"/>
          <c:order val="3"/>
          <c:tx>
            <c:strRef>
              <c:f>'P62'!$N$26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'P62'!$J$27:$J$38</c:f>
            </c:strRef>
          </c:cat>
          <c:val>
            <c:numRef>
              <c:f>'P62'!$N$27:$N$38</c:f>
            </c:numRef>
          </c:val>
          <c:smooth val="0"/>
        </c:ser>
        <c:axId val="27688834"/>
        <c:axId val="47872915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76537"/>
        <c:crosses val="autoZero"/>
        <c:auto val="0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081080"/>
        <c:crossesAt val="1"/>
        <c:crossBetween val="between"/>
        <c:dispUnits/>
      </c:valAx>
      <c:cat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7872915"/>
        <c:crosses val="autoZero"/>
        <c:auto val="0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6888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75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7"/>
          <c:w val="0.94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'P62'!$K$6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'P62'!$J$7:$J$21</c:f>
            </c:strRef>
          </c:cat>
          <c:val>
            <c:numRef>
              <c:f>'P62'!$K$7:$K$21</c:f>
            </c:numRef>
          </c:val>
        </c:ser>
        <c:gapWidth val="70"/>
        <c:axId val="28203052"/>
        <c:axId val="52500877"/>
      </c:barChart>
      <c:lineChart>
        <c:grouping val="standard"/>
        <c:varyColors val="0"/>
        <c:ser>
          <c:idx val="0"/>
          <c:order val="1"/>
          <c:tx>
            <c:strRef>
              <c:f>'P62'!$N$6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'P62'!$J$7:$J$21</c:f>
            </c:strRef>
          </c:cat>
          <c:val>
            <c:numRef>
              <c:f>'P62'!$N$7:$N$21</c:f>
            </c:numRef>
          </c:val>
          <c:smooth val="0"/>
        </c:ser>
        <c:axId val="2745846"/>
        <c:axId val="24712615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500877"/>
        <c:crosses val="autoZero"/>
        <c:auto val="0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203052"/>
        <c:crossesAt val="1"/>
        <c:crossBetween val="between"/>
        <c:dispUnits/>
      </c:valAx>
      <c:cat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458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28"/>
          <c:w val="0.143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pSp>
      <xdr:nvGrpSpPr>
        <xdr:cNvPr id="1" name="グループ化 6"/>
        <xdr:cNvGrpSpPr>
          <a:grpSpLocks/>
        </xdr:cNvGrpSpPr>
      </xdr:nvGrpSpPr>
      <xdr:grpSpPr>
        <a:xfrm>
          <a:off x="0" y="5514975"/>
          <a:ext cx="6991350" cy="4486275"/>
          <a:chOff x="0" y="5514975"/>
          <a:chExt cx="6991350" cy="448627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514975"/>
          <a:ext cx="6991350" cy="44862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6134910" y="9543650"/>
            <a:ext cx="402003" cy="168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171450</xdr:rowOff>
    </xdr:from>
    <xdr:to>
      <xdr:col>7</xdr:col>
      <xdr:colOff>762000</xdr:colOff>
      <xdr:row>21</xdr:row>
      <xdr:rowOff>28575</xdr:rowOff>
    </xdr:to>
    <xdr:grpSp>
      <xdr:nvGrpSpPr>
        <xdr:cNvPr id="4" name="グループ化 5"/>
        <xdr:cNvGrpSpPr>
          <a:grpSpLocks/>
        </xdr:cNvGrpSpPr>
      </xdr:nvGrpSpPr>
      <xdr:grpSpPr>
        <a:xfrm>
          <a:off x="0" y="647700"/>
          <a:ext cx="6972300" cy="4029075"/>
          <a:chOff x="0" y="647699"/>
          <a:chExt cx="6972300" cy="4032000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0" y="647699"/>
          <a:ext cx="6972300" cy="4032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6200118" y="4508339"/>
            <a:ext cx="400907" cy="171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（年度）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82" customWidth="1"/>
    <col min="6" max="6" width="13.75390625" style="82" customWidth="1"/>
    <col min="7" max="7" width="36.00390625" style="83" bestFit="1" customWidth="1"/>
    <col min="8" max="16384" width="9.00390625" style="82" customWidth="1"/>
  </cols>
  <sheetData>
    <row r="1" ht="34.5" customHeight="1">
      <c r="G1" s="85"/>
    </row>
    <row r="2" ht="20.25" customHeight="1">
      <c r="G2" s="84"/>
    </row>
    <row r="3" ht="34.5" customHeight="1">
      <c r="G3" s="85"/>
    </row>
    <row r="4" ht="20.25" customHeight="1">
      <c r="G4" s="84"/>
    </row>
    <row r="5" ht="34.5" customHeight="1">
      <c r="G5" s="85"/>
    </row>
    <row r="6" ht="20.25" customHeight="1">
      <c r="G6" s="84"/>
    </row>
    <row r="7" ht="34.5" customHeight="1">
      <c r="G7" s="85"/>
    </row>
    <row r="8" ht="20.25" customHeight="1">
      <c r="G8" s="84"/>
    </row>
    <row r="9" spans="1:7" ht="34.5" customHeight="1">
      <c r="A9" s="164" t="s">
        <v>167</v>
      </c>
      <c r="B9" s="164"/>
      <c r="C9" s="164"/>
      <c r="D9" s="164"/>
      <c r="E9" s="164"/>
      <c r="F9" s="86"/>
      <c r="G9" s="85"/>
    </row>
    <row r="10" spans="1:7" ht="20.25" customHeight="1">
      <c r="A10" s="165"/>
      <c r="B10" s="165"/>
      <c r="C10" s="165"/>
      <c r="D10" s="165"/>
      <c r="E10" s="165"/>
      <c r="F10" s="86"/>
      <c r="G10" s="84"/>
    </row>
    <row r="11" spans="1:7" ht="34.5" customHeight="1">
      <c r="A11" s="165"/>
      <c r="B11" s="165"/>
      <c r="C11" s="165"/>
      <c r="D11" s="165"/>
      <c r="E11" s="165"/>
      <c r="F11" s="86"/>
      <c r="G11" s="87" t="s">
        <v>166</v>
      </c>
    </row>
    <row r="12" spans="1:7" ht="20.25" customHeight="1">
      <c r="A12" s="166"/>
      <c r="B12" s="166"/>
      <c r="C12" s="166"/>
      <c r="D12" s="166"/>
      <c r="E12" s="166"/>
      <c r="F12" s="86"/>
      <c r="G12" s="84"/>
    </row>
    <row r="13" ht="34.5" customHeight="1">
      <c r="G13" s="85"/>
    </row>
    <row r="14" ht="20.25" customHeight="1">
      <c r="G14" s="84"/>
    </row>
    <row r="15" ht="34.5" customHeight="1">
      <c r="G15" s="85"/>
    </row>
    <row r="16" ht="20.25" customHeight="1">
      <c r="G16" s="84"/>
    </row>
    <row r="17" ht="34.5" customHeight="1">
      <c r="G17" s="85"/>
    </row>
    <row r="18" ht="20.25" customHeight="1">
      <c r="G18" s="84"/>
    </row>
    <row r="19" ht="34.5" customHeight="1">
      <c r="G19" s="85"/>
    </row>
    <row r="20" ht="20.25" customHeight="1">
      <c r="G20" s="84"/>
    </row>
    <row r="21" ht="34.5" customHeight="1">
      <c r="G21" s="85"/>
    </row>
    <row r="22" ht="20.25" customHeight="1">
      <c r="G22" s="84"/>
    </row>
    <row r="23" ht="34.5" customHeight="1">
      <c r="G23" s="85"/>
    </row>
    <row r="24" ht="20.25" customHeight="1">
      <c r="G24" s="84"/>
    </row>
    <row r="25" ht="34.5" customHeight="1">
      <c r="G25" s="85"/>
    </row>
    <row r="26" ht="20.25" customHeight="1">
      <c r="G26" s="84"/>
    </row>
    <row r="27" ht="34.5" customHeight="1">
      <c r="G27" s="85"/>
    </row>
    <row r="28" ht="20.25" customHeight="1">
      <c r="G28" s="84"/>
    </row>
    <row r="29" ht="34.5" customHeight="1">
      <c r="G29" s="85"/>
    </row>
    <row r="30" ht="28.5" customHeight="1">
      <c r="G30" s="84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89" customWidth="1"/>
    <col min="2" max="6" width="11.75390625" style="89" customWidth="1"/>
    <col min="7" max="7" width="12.125" style="89" customWidth="1"/>
    <col min="8" max="8" width="10.625" style="89" customWidth="1"/>
    <col min="9" max="9" width="3.625" style="89" customWidth="1"/>
    <col min="10" max="10" width="5.625" style="89" hidden="1" customWidth="1"/>
    <col min="11" max="11" width="20.125" style="89" hidden="1" customWidth="1"/>
    <col min="12" max="12" width="13.00390625" style="89" hidden="1" customWidth="1"/>
    <col min="13" max="13" width="19.125" style="89" hidden="1" customWidth="1"/>
    <col min="14" max="14" width="9.25390625" style="89" hidden="1" customWidth="1"/>
    <col min="15" max="15" width="13.00390625" style="89" hidden="1" customWidth="1"/>
    <col min="16" max="16" width="16.25390625" style="89" hidden="1" customWidth="1"/>
    <col min="17" max="16384" width="9.00390625" style="89" customWidth="1"/>
  </cols>
  <sheetData>
    <row r="1" spans="1:8" ht="24">
      <c r="A1" s="1" t="s">
        <v>0</v>
      </c>
      <c r="B1" s="88"/>
      <c r="C1" s="88"/>
      <c r="D1" s="88"/>
      <c r="E1" s="88"/>
      <c r="F1" s="88"/>
      <c r="G1" s="88"/>
      <c r="H1" s="88"/>
    </row>
    <row r="3" ht="13.5"/>
    <row r="4" ht="13.5"/>
    <row r="5" ht="13.5"/>
    <row r="6" spans="11:17" ht="18" customHeight="1"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/>
    </row>
    <row r="7" spans="10:16" ht="18" customHeight="1">
      <c r="J7" s="90" t="s">
        <v>119</v>
      </c>
      <c r="K7" s="91">
        <f>L7+M7</f>
        <v>2715</v>
      </c>
      <c r="L7" s="92">
        <v>2715</v>
      </c>
      <c r="M7" s="92"/>
      <c r="N7" s="91">
        <f>O7+P7</f>
        <v>5290</v>
      </c>
      <c r="O7" s="92">
        <v>5290</v>
      </c>
      <c r="P7" s="92"/>
    </row>
    <row r="8" spans="10:16" ht="18" customHeight="1">
      <c r="J8" s="90" t="s">
        <v>123</v>
      </c>
      <c r="K8" s="91">
        <f aca="true" t="shared" si="0" ref="K8:K16">L8+M8</f>
        <v>3393</v>
      </c>
      <c r="L8" s="92">
        <v>3393</v>
      </c>
      <c r="M8" s="92"/>
      <c r="N8" s="91">
        <f aca="true" t="shared" si="1" ref="N8:N16">O8+P8</f>
        <v>6549</v>
      </c>
      <c r="O8" s="92">
        <v>6549</v>
      </c>
      <c r="P8" s="92"/>
    </row>
    <row r="9" spans="10:16" ht="18" customHeight="1">
      <c r="J9" s="90" t="s">
        <v>7</v>
      </c>
      <c r="K9" s="91">
        <f t="shared" si="0"/>
        <v>4454</v>
      </c>
      <c r="L9" s="92">
        <v>4454</v>
      </c>
      <c r="M9" s="92"/>
      <c r="N9" s="91">
        <f t="shared" si="1"/>
        <v>9639</v>
      </c>
      <c r="O9" s="92">
        <v>9639</v>
      </c>
      <c r="P9" s="92"/>
    </row>
    <row r="10" spans="10:16" ht="18" customHeight="1">
      <c r="J10" s="90" t="s">
        <v>8</v>
      </c>
      <c r="K10" s="91">
        <f t="shared" si="0"/>
        <v>10281</v>
      </c>
      <c r="L10" s="92">
        <v>10281</v>
      </c>
      <c r="M10" s="92"/>
      <c r="N10" s="91">
        <f t="shared" si="1"/>
        <v>12479</v>
      </c>
      <c r="O10" s="92">
        <v>12479</v>
      </c>
      <c r="P10" s="92"/>
    </row>
    <row r="11" spans="10:16" ht="18" customHeight="1">
      <c r="J11" s="90" t="s">
        <v>9</v>
      </c>
      <c r="K11" s="91">
        <f t="shared" si="0"/>
        <v>24643</v>
      </c>
      <c r="L11" s="92">
        <v>24643</v>
      </c>
      <c r="M11" s="92"/>
      <c r="N11" s="91">
        <f t="shared" si="1"/>
        <v>18007</v>
      </c>
      <c r="O11" s="92">
        <v>18007</v>
      </c>
      <c r="P11" s="92"/>
    </row>
    <row r="12" spans="10:16" ht="18" customHeight="1">
      <c r="J12" s="90" t="s">
        <v>10</v>
      </c>
      <c r="K12" s="91">
        <f t="shared" si="0"/>
        <v>43745</v>
      </c>
      <c r="L12" s="92">
        <v>43745</v>
      </c>
      <c r="M12" s="92"/>
      <c r="N12" s="91">
        <f t="shared" si="1"/>
        <v>23772</v>
      </c>
      <c r="O12" s="92">
        <v>23772</v>
      </c>
      <c r="P12" s="92"/>
    </row>
    <row r="13" spans="10:16" ht="18" customHeight="1">
      <c r="J13" s="90" t="s">
        <v>11</v>
      </c>
      <c r="K13" s="91">
        <f t="shared" si="0"/>
        <v>71800</v>
      </c>
      <c r="L13" s="92">
        <v>71800</v>
      </c>
      <c r="M13" s="92"/>
      <c r="N13" s="91">
        <f t="shared" si="1"/>
        <v>28821</v>
      </c>
      <c r="O13" s="92">
        <v>28821</v>
      </c>
      <c r="P13" s="92"/>
    </row>
    <row r="14" spans="10:16" ht="18" customHeight="1">
      <c r="J14" s="90" t="s">
        <v>12</v>
      </c>
      <c r="K14" s="91">
        <f t="shared" si="0"/>
        <v>101600</v>
      </c>
      <c r="L14" s="92">
        <v>82763</v>
      </c>
      <c r="M14" s="92">
        <v>18837</v>
      </c>
      <c r="N14" s="91">
        <f t="shared" si="1"/>
        <v>37185</v>
      </c>
      <c r="O14" s="92">
        <v>32805</v>
      </c>
      <c r="P14" s="92">
        <v>4380</v>
      </c>
    </row>
    <row r="15" spans="10:16" ht="18" customHeight="1">
      <c r="J15" s="90" t="s">
        <v>13</v>
      </c>
      <c r="K15" s="91">
        <f t="shared" si="0"/>
        <v>155166</v>
      </c>
      <c r="L15" s="92">
        <v>125236</v>
      </c>
      <c r="M15" s="92">
        <v>29930</v>
      </c>
      <c r="N15" s="91">
        <f t="shared" si="1"/>
        <v>46631</v>
      </c>
      <c r="O15" s="92">
        <v>41168</v>
      </c>
      <c r="P15" s="92">
        <v>5463</v>
      </c>
    </row>
    <row r="16" spans="10:16" ht="18" customHeight="1">
      <c r="J16" s="90" t="s">
        <v>14</v>
      </c>
      <c r="K16" s="91">
        <f t="shared" si="0"/>
        <v>203511</v>
      </c>
      <c r="L16" s="92">
        <v>171414</v>
      </c>
      <c r="M16" s="92">
        <v>32097</v>
      </c>
      <c r="N16" s="91">
        <f t="shared" si="1"/>
        <v>55487</v>
      </c>
      <c r="O16" s="92">
        <v>50401</v>
      </c>
      <c r="P16" s="92">
        <v>5086</v>
      </c>
    </row>
    <row r="17" spans="10:16" ht="18" customHeight="1">
      <c r="J17" s="90" t="s">
        <v>97</v>
      </c>
      <c r="K17" s="91">
        <f>L17+M17</f>
        <v>235392</v>
      </c>
      <c r="L17" s="92">
        <v>199167</v>
      </c>
      <c r="M17" s="92">
        <v>36225</v>
      </c>
      <c r="N17" s="91">
        <f>O17+P17</f>
        <v>62252</v>
      </c>
      <c r="O17" s="92">
        <v>57147</v>
      </c>
      <c r="P17" s="92">
        <v>5105</v>
      </c>
    </row>
    <row r="18" spans="10:16" ht="18" customHeight="1">
      <c r="J18" s="90" t="s">
        <v>124</v>
      </c>
      <c r="K18" s="91">
        <f>L18+M18</f>
        <v>240456</v>
      </c>
      <c r="L18" s="92">
        <v>207918</v>
      </c>
      <c r="M18" s="92">
        <v>32538</v>
      </c>
      <c r="N18" s="91">
        <f>O18+P18</f>
        <v>63984</v>
      </c>
      <c r="O18" s="92">
        <v>59017</v>
      </c>
      <c r="P18" s="92">
        <v>4967</v>
      </c>
    </row>
    <row r="19" spans="10:16" ht="18" customHeight="1">
      <c r="J19" s="90" t="s">
        <v>141</v>
      </c>
      <c r="K19" s="91">
        <f>L19+M19</f>
        <v>235217</v>
      </c>
      <c r="L19" s="92">
        <v>206017</v>
      </c>
      <c r="M19" s="92">
        <v>29200</v>
      </c>
      <c r="N19" s="91">
        <f>O19+P19</f>
        <v>64815</v>
      </c>
      <c r="O19" s="92">
        <v>59900</v>
      </c>
      <c r="P19" s="92">
        <v>4915</v>
      </c>
    </row>
    <row r="20" spans="10:16" ht="18" customHeight="1">
      <c r="J20" s="90" t="s">
        <v>165</v>
      </c>
      <c r="K20" s="91">
        <f>L20+M20</f>
        <v>250157</v>
      </c>
      <c r="L20" s="92">
        <v>218593</v>
      </c>
      <c r="M20" s="92">
        <v>31564</v>
      </c>
      <c r="N20" s="91">
        <f>O20+P20</f>
        <v>65896</v>
      </c>
      <c r="O20" s="92">
        <v>61014</v>
      </c>
      <c r="P20" s="92">
        <v>4882</v>
      </c>
    </row>
    <row r="21" spans="10:16" ht="18" customHeight="1">
      <c r="J21" s="90" t="s">
        <v>158</v>
      </c>
      <c r="K21" s="91">
        <f>L21+M21</f>
        <v>256538</v>
      </c>
      <c r="L21" s="92">
        <v>225421</v>
      </c>
      <c r="M21" s="92">
        <v>31117</v>
      </c>
      <c r="N21" s="91">
        <f>O21+P21</f>
        <v>66330</v>
      </c>
      <c r="O21" s="92">
        <v>61477</v>
      </c>
      <c r="P21" s="92">
        <v>4853</v>
      </c>
    </row>
    <row r="22" spans="12:16" ht="31.5" customHeight="1">
      <c r="L22" s="89" t="s">
        <v>15</v>
      </c>
      <c r="O22" s="89" t="s">
        <v>15</v>
      </c>
      <c r="P22" s="93"/>
    </row>
    <row r="23" spans="1:16" ht="24">
      <c r="A23" s="1" t="s">
        <v>16</v>
      </c>
      <c r="B23" s="88"/>
      <c r="C23" s="88"/>
      <c r="D23" s="88"/>
      <c r="E23" s="88"/>
      <c r="F23" s="88"/>
      <c r="G23" s="88"/>
      <c r="H23" s="88"/>
      <c r="O23" s="93"/>
      <c r="P23" s="93"/>
    </row>
    <row r="24" ht="13.5">
      <c r="P24" s="93"/>
    </row>
    <row r="25" spans="15:16" ht="10.5" customHeight="1">
      <c r="O25" s="93"/>
      <c r="P25" s="93"/>
    </row>
    <row r="26" spans="10:16" ht="19.5" customHeight="1">
      <c r="J26" s="94"/>
      <c r="K26" s="95" t="s">
        <v>17</v>
      </c>
      <c r="L26" s="95" t="s">
        <v>18</v>
      </c>
      <c r="M26" s="95" t="s">
        <v>19</v>
      </c>
      <c r="N26" s="95" t="s">
        <v>20</v>
      </c>
      <c r="O26" s="95"/>
      <c r="P26" s="95"/>
    </row>
    <row r="27" spans="10:16" ht="19.5" customHeight="1">
      <c r="J27" s="96" t="s">
        <v>157</v>
      </c>
      <c r="K27" s="97">
        <v>347</v>
      </c>
      <c r="L27" s="97">
        <v>574</v>
      </c>
      <c r="M27" s="97">
        <v>932</v>
      </c>
      <c r="N27" s="97">
        <v>186</v>
      </c>
      <c r="O27" s="98"/>
      <c r="P27" s="98"/>
    </row>
    <row r="28" spans="10:15" ht="19.5" customHeight="1">
      <c r="J28" s="96" t="s">
        <v>10</v>
      </c>
      <c r="K28" s="97">
        <v>1433</v>
      </c>
      <c r="L28" s="97">
        <v>1186</v>
      </c>
      <c r="M28" s="97">
        <v>3149</v>
      </c>
      <c r="N28" s="97">
        <v>294</v>
      </c>
      <c r="O28" s="98"/>
    </row>
    <row r="29" spans="10:15" ht="19.5" customHeight="1">
      <c r="J29" s="96" t="s">
        <v>11</v>
      </c>
      <c r="K29" s="97">
        <v>3103</v>
      </c>
      <c r="L29" s="97">
        <v>4117</v>
      </c>
      <c r="M29" s="97">
        <v>8842</v>
      </c>
      <c r="N29" s="97">
        <v>719</v>
      </c>
      <c r="O29" s="98"/>
    </row>
    <row r="30" spans="10:15" ht="19.5" customHeight="1">
      <c r="J30" s="96" t="s">
        <v>12</v>
      </c>
      <c r="K30" s="97">
        <v>4644</v>
      </c>
      <c r="L30" s="97">
        <v>4732</v>
      </c>
      <c r="M30" s="97">
        <v>11375</v>
      </c>
      <c r="N30" s="97">
        <v>838</v>
      </c>
      <c r="O30" s="98"/>
    </row>
    <row r="31" spans="10:15" ht="19.5" customHeight="1">
      <c r="J31" s="96" t="s">
        <v>21</v>
      </c>
      <c r="K31" s="97">
        <v>5976</v>
      </c>
      <c r="L31" s="97">
        <v>9604</v>
      </c>
      <c r="M31" s="97">
        <v>13898</v>
      </c>
      <c r="N31" s="97">
        <v>1099</v>
      </c>
      <c r="O31" s="98"/>
    </row>
    <row r="32" spans="10:15" ht="19.5" customHeight="1">
      <c r="J32" s="96" t="s">
        <v>14</v>
      </c>
      <c r="K32" s="97">
        <v>7097</v>
      </c>
      <c r="L32" s="97">
        <v>19194</v>
      </c>
      <c r="M32" s="97">
        <v>15855</v>
      </c>
      <c r="N32" s="97">
        <v>1228</v>
      </c>
      <c r="O32" s="98"/>
    </row>
    <row r="33" spans="10:15" ht="19.5" customHeight="1">
      <c r="J33" s="96" t="s">
        <v>97</v>
      </c>
      <c r="K33" s="97">
        <v>8386</v>
      </c>
      <c r="L33" s="97">
        <v>40281</v>
      </c>
      <c r="M33" s="97">
        <v>18525</v>
      </c>
      <c r="N33" s="97">
        <v>1105</v>
      </c>
      <c r="O33" s="98"/>
    </row>
    <row r="34" spans="10:15" ht="19.5" customHeight="1">
      <c r="J34" s="96" t="s">
        <v>118</v>
      </c>
      <c r="K34" s="97">
        <v>8512</v>
      </c>
      <c r="L34" s="97">
        <v>47111</v>
      </c>
      <c r="M34" s="97">
        <v>18953</v>
      </c>
      <c r="N34" s="97">
        <v>1117</v>
      </c>
      <c r="O34" s="98"/>
    </row>
    <row r="35" spans="10:15" ht="19.5" customHeight="1">
      <c r="J35" s="96" t="s">
        <v>124</v>
      </c>
      <c r="K35" s="97">
        <v>8491</v>
      </c>
      <c r="L35" s="97">
        <v>47606</v>
      </c>
      <c r="M35" s="97">
        <v>19411</v>
      </c>
      <c r="N35" s="97">
        <v>1124</v>
      </c>
      <c r="O35" s="98"/>
    </row>
    <row r="36" spans="10:15" ht="19.5" customHeight="1">
      <c r="J36" s="96" t="s">
        <v>141</v>
      </c>
      <c r="K36" s="97">
        <v>8742</v>
      </c>
      <c r="L36" s="97">
        <v>49084</v>
      </c>
      <c r="M36" s="97">
        <v>21711</v>
      </c>
      <c r="N36" s="97">
        <v>1128</v>
      </c>
      <c r="O36" s="98"/>
    </row>
    <row r="37" spans="10:15" ht="19.5" customHeight="1">
      <c r="J37" s="96" t="s">
        <v>143</v>
      </c>
      <c r="K37" s="97">
        <v>8518</v>
      </c>
      <c r="L37" s="97">
        <v>49324</v>
      </c>
      <c r="M37" s="97">
        <v>23777</v>
      </c>
      <c r="N37" s="97">
        <v>1167</v>
      </c>
      <c r="O37" s="98"/>
    </row>
    <row r="38" spans="10:16" ht="19.5" customHeight="1">
      <c r="J38" s="96" t="s">
        <v>168</v>
      </c>
      <c r="K38" s="97">
        <v>8991</v>
      </c>
      <c r="L38" s="97">
        <v>50923</v>
      </c>
      <c r="M38" s="97">
        <v>24263</v>
      </c>
      <c r="N38" s="97">
        <v>1181</v>
      </c>
      <c r="O38" s="98"/>
      <c r="P38" s="98"/>
    </row>
    <row r="39" spans="15:16" ht="19.5" customHeight="1">
      <c r="O39" s="98"/>
      <c r="P39" s="98"/>
    </row>
    <row r="40" spans="10:16" ht="19.5" customHeight="1">
      <c r="J40" s="99"/>
      <c r="K40" s="97"/>
      <c r="L40" s="97"/>
      <c r="M40" s="97"/>
      <c r="N40" s="97"/>
      <c r="O40" s="98"/>
      <c r="P40" s="98"/>
    </row>
    <row r="41" spans="10:16" ht="19.5" customHeight="1">
      <c r="J41" s="100"/>
      <c r="K41" s="101" t="s">
        <v>22</v>
      </c>
      <c r="L41" s="98"/>
      <c r="M41" s="98"/>
      <c r="N41" s="98"/>
      <c r="O41" s="98"/>
      <c r="P41" s="98"/>
    </row>
    <row r="42" spans="10:16" ht="18" customHeight="1">
      <c r="J42" s="100"/>
      <c r="K42" s="98"/>
      <c r="L42" s="98"/>
      <c r="M42" s="98"/>
      <c r="N42" s="98"/>
      <c r="O42" s="98"/>
      <c r="P42" s="98"/>
    </row>
    <row r="43" spans="10:16" ht="13.5">
      <c r="J43" s="100"/>
      <c r="K43" s="98"/>
      <c r="L43" s="98"/>
      <c r="M43" s="98"/>
      <c r="N43" s="98"/>
      <c r="O43" s="98"/>
      <c r="P43" s="98"/>
    </row>
    <row r="44" spans="10:16" ht="13.5">
      <c r="J44" s="100"/>
      <c r="K44" s="98"/>
      <c r="L44" s="98"/>
      <c r="M44" s="98"/>
      <c r="N44" s="98"/>
      <c r="O44" s="98"/>
      <c r="P44" s="98"/>
    </row>
    <row r="45" spans="10:16" ht="13.5">
      <c r="J45" s="100"/>
      <c r="K45" s="98"/>
      <c r="L45" s="98"/>
      <c r="M45" s="98"/>
      <c r="N45" s="98"/>
      <c r="O45" s="98"/>
      <c r="P45" s="98"/>
    </row>
    <row r="46" spans="10:16" ht="13.5">
      <c r="J46" s="100"/>
      <c r="K46" s="98"/>
      <c r="L46" s="98"/>
      <c r="M46" s="98"/>
      <c r="N46" s="98"/>
      <c r="O46" s="98"/>
      <c r="P46" s="98"/>
    </row>
    <row r="47" spans="10:16" ht="13.5">
      <c r="J47" s="100"/>
      <c r="K47" s="98"/>
      <c r="L47" s="98"/>
      <c r="M47" s="98"/>
      <c r="N47" s="98"/>
      <c r="O47" s="98"/>
      <c r="P47" s="98"/>
    </row>
    <row r="48" spans="10:16" ht="13.5">
      <c r="J48" s="100"/>
      <c r="K48" s="98"/>
      <c r="L48" s="98"/>
      <c r="M48" s="98"/>
      <c r="N48" s="98"/>
      <c r="O48" s="98"/>
      <c r="P48" s="98"/>
    </row>
    <row r="49" spans="10:16" ht="13.5">
      <c r="J49" s="100"/>
      <c r="K49" s="98"/>
      <c r="L49" s="98"/>
      <c r="M49" s="98"/>
      <c r="N49" s="98"/>
      <c r="O49" s="98"/>
      <c r="P49" s="98"/>
    </row>
    <row r="50" spans="10:16" ht="13.5">
      <c r="J50" s="100"/>
      <c r="K50" s="98"/>
      <c r="L50" s="98"/>
      <c r="M50" s="98"/>
      <c r="N50" s="98"/>
      <c r="O50" s="98"/>
      <c r="P50" s="98"/>
    </row>
    <row r="51" spans="10:16" ht="13.5">
      <c r="J51" s="100"/>
      <c r="K51" s="98"/>
      <c r="L51" s="98"/>
      <c r="M51" s="98"/>
      <c r="N51" s="98"/>
      <c r="O51" s="98"/>
      <c r="P51" s="98"/>
    </row>
    <row r="52" spans="10:16" ht="13.5">
      <c r="J52" s="100"/>
      <c r="K52" s="98"/>
      <c r="L52" s="98"/>
      <c r="M52" s="98"/>
      <c r="N52" s="98"/>
      <c r="O52" s="98"/>
      <c r="P52" s="98"/>
    </row>
    <row r="53" spans="10:16" ht="13.5">
      <c r="J53" s="100"/>
      <c r="K53" s="98"/>
      <c r="L53" s="98"/>
      <c r="M53" s="98"/>
      <c r="N53" s="98"/>
      <c r="O53" s="98"/>
      <c r="P53" s="98"/>
    </row>
    <row r="54" spans="10:16" ht="13.5">
      <c r="J54" s="100"/>
      <c r="K54" s="98"/>
      <c r="L54" s="98"/>
      <c r="M54" s="98"/>
      <c r="N54" s="98"/>
      <c r="O54" s="98"/>
      <c r="P54" s="9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117" bestFit="1" customWidth="1"/>
    <col min="2" max="2" width="4.125" style="117" bestFit="1" customWidth="1"/>
    <col min="3" max="11" width="9.125" style="117" customWidth="1"/>
    <col min="12" max="12" width="1.12109375" style="117" customWidth="1"/>
    <col min="13" max="16384" width="9.00390625" style="117" customWidth="1"/>
  </cols>
  <sheetData>
    <row r="1" spans="1:11" ht="24">
      <c r="A1" s="189" t="s">
        <v>126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24" customFormat="1" ht="6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75" customHeight="1">
      <c r="A3" s="169" t="s">
        <v>115</v>
      </c>
      <c r="B3" s="170"/>
      <c r="C3" s="181" t="s">
        <v>23</v>
      </c>
      <c r="D3" s="181"/>
      <c r="E3" s="181"/>
      <c r="F3" s="167" t="s">
        <v>24</v>
      </c>
      <c r="G3" s="167"/>
      <c r="H3" s="167"/>
      <c r="I3" s="167" t="s">
        <v>25</v>
      </c>
      <c r="J3" s="167"/>
      <c r="K3" s="168"/>
    </row>
    <row r="4" spans="1:11" ht="13.5" customHeight="1">
      <c r="A4" s="171"/>
      <c r="B4" s="172"/>
      <c r="C4" s="175" t="s">
        <v>113</v>
      </c>
      <c r="D4" s="36" t="s">
        <v>111</v>
      </c>
      <c r="E4" s="38" t="s">
        <v>112</v>
      </c>
      <c r="F4" s="178" t="s">
        <v>113</v>
      </c>
      <c r="G4" s="150" t="s">
        <v>111</v>
      </c>
      <c r="H4" s="151" t="s">
        <v>112</v>
      </c>
      <c r="I4" s="178" t="s">
        <v>113</v>
      </c>
      <c r="J4" s="150" t="s">
        <v>111</v>
      </c>
      <c r="K4" s="152" t="s">
        <v>112</v>
      </c>
    </row>
    <row r="5" spans="1:11" s="119" customFormat="1" ht="13.5" customHeight="1">
      <c r="A5" s="171"/>
      <c r="B5" s="172"/>
      <c r="C5" s="176"/>
      <c r="D5" s="37" t="s">
        <v>114</v>
      </c>
      <c r="E5" s="39" t="s">
        <v>110</v>
      </c>
      <c r="F5" s="179"/>
      <c r="G5" s="153" t="s">
        <v>114</v>
      </c>
      <c r="H5" s="154" t="s">
        <v>110</v>
      </c>
      <c r="I5" s="179"/>
      <c r="J5" s="153" t="s">
        <v>114</v>
      </c>
      <c r="K5" s="154" t="s">
        <v>110</v>
      </c>
    </row>
    <row r="6" spans="1:11" ht="13.5" customHeight="1">
      <c r="A6" s="173"/>
      <c r="B6" s="174"/>
      <c r="C6" s="177"/>
      <c r="D6" s="5" t="s">
        <v>116</v>
      </c>
      <c r="E6" s="5" t="s">
        <v>117</v>
      </c>
      <c r="F6" s="180"/>
      <c r="G6" s="155" t="s">
        <v>116</v>
      </c>
      <c r="H6" s="155" t="s">
        <v>117</v>
      </c>
      <c r="I6" s="180"/>
      <c r="J6" s="155" t="s">
        <v>116</v>
      </c>
      <c r="K6" s="156" t="s">
        <v>117</v>
      </c>
    </row>
    <row r="7" spans="1:11" s="12" customFormat="1" ht="12.75">
      <c r="A7" s="6" t="s">
        <v>26</v>
      </c>
      <c r="B7" s="7">
        <v>29</v>
      </c>
      <c r="C7" s="8">
        <f>F7+I7</f>
        <v>5870</v>
      </c>
      <c r="D7" s="9">
        <f>G7+J7</f>
        <v>5586</v>
      </c>
      <c r="E7" s="9">
        <f>H7+K7</f>
        <v>4391</v>
      </c>
      <c r="F7" s="11">
        <v>5290</v>
      </c>
      <c r="G7" s="11">
        <v>2685</v>
      </c>
      <c r="H7" s="11">
        <v>2715</v>
      </c>
      <c r="I7" s="11">
        <v>580</v>
      </c>
      <c r="J7" s="11">
        <v>2901</v>
      </c>
      <c r="K7" s="11">
        <v>1676</v>
      </c>
    </row>
    <row r="8" spans="1:11" s="12" customFormat="1" ht="3.75" customHeight="1">
      <c r="A8" s="6"/>
      <c r="B8" s="7"/>
      <c r="C8" s="13"/>
      <c r="D8" s="9"/>
      <c r="E8" s="9"/>
      <c r="F8" s="11"/>
      <c r="G8" s="11"/>
      <c r="H8" s="11"/>
      <c r="I8" s="11"/>
      <c r="J8" s="11"/>
      <c r="K8" s="11"/>
    </row>
    <row r="9" spans="1:11" s="12" customFormat="1" ht="12.75">
      <c r="A9" s="6"/>
      <c r="B9" s="7">
        <v>30</v>
      </c>
      <c r="C9" s="13">
        <f>F9+I9</f>
        <v>7182</v>
      </c>
      <c r="D9" s="9">
        <f>G9+J9</f>
        <v>6276</v>
      </c>
      <c r="E9" s="9">
        <f>H9+K9</f>
        <v>5787</v>
      </c>
      <c r="F9" s="11">
        <v>6549</v>
      </c>
      <c r="G9" s="11">
        <v>3112</v>
      </c>
      <c r="H9" s="11">
        <v>3393</v>
      </c>
      <c r="I9" s="11">
        <v>633</v>
      </c>
      <c r="J9" s="11">
        <v>3164</v>
      </c>
      <c r="K9" s="11">
        <v>2394</v>
      </c>
    </row>
    <row r="10" spans="1:11" s="12" customFormat="1" ht="3.75" customHeight="1">
      <c r="A10" s="6"/>
      <c r="B10" s="7"/>
      <c r="C10" s="13"/>
      <c r="D10" s="9"/>
      <c r="E10" s="9"/>
      <c r="F10" s="11"/>
      <c r="G10" s="11"/>
      <c r="H10" s="11"/>
      <c r="I10" s="11"/>
      <c r="J10" s="11"/>
      <c r="K10" s="11"/>
    </row>
    <row r="11" spans="1:11" s="12" customFormat="1" ht="12.75">
      <c r="A11" s="6"/>
      <c r="B11" s="7">
        <v>40</v>
      </c>
      <c r="C11" s="13">
        <f>F11+I11</f>
        <v>14496</v>
      </c>
      <c r="D11" s="9">
        <f>G11+J11</f>
        <v>21521</v>
      </c>
      <c r="E11" s="9">
        <f>H11+K11</f>
        <v>28851</v>
      </c>
      <c r="F11" s="11">
        <v>12479</v>
      </c>
      <c r="G11" s="11">
        <v>10931</v>
      </c>
      <c r="H11" s="11">
        <v>10281</v>
      </c>
      <c r="I11" s="11">
        <v>2017</v>
      </c>
      <c r="J11" s="11">
        <v>10590</v>
      </c>
      <c r="K11" s="11">
        <v>18570</v>
      </c>
    </row>
    <row r="12" spans="1:11" s="12" customFormat="1" ht="3.75" customHeight="1">
      <c r="A12" s="6"/>
      <c r="B12" s="7"/>
      <c r="C12" s="13"/>
      <c r="D12" s="9"/>
      <c r="E12" s="9"/>
      <c r="F12" s="11"/>
      <c r="G12" s="11"/>
      <c r="H12" s="11"/>
      <c r="I12" s="11"/>
      <c r="J12" s="11"/>
      <c r="K12" s="11"/>
    </row>
    <row r="13" spans="1:11" s="12" customFormat="1" ht="12.75">
      <c r="A13" s="6"/>
      <c r="B13" s="7">
        <v>50</v>
      </c>
      <c r="C13" s="13">
        <f>F13+I13</f>
        <v>28009</v>
      </c>
      <c r="D13" s="9">
        <f>G13+J13</f>
        <v>93256</v>
      </c>
      <c r="E13" s="9">
        <f>H13+K13</f>
        <v>150322</v>
      </c>
      <c r="F13" s="11">
        <v>23772</v>
      </c>
      <c r="G13" s="11">
        <v>36644</v>
      </c>
      <c r="H13" s="11">
        <v>43745</v>
      </c>
      <c r="I13" s="11">
        <v>4237</v>
      </c>
      <c r="J13" s="11">
        <v>56612</v>
      </c>
      <c r="K13" s="11">
        <v>106577</v>
      </c>
    </row>
    <row r="14" spans="1:11" s="12" customFormat="1" ht="3.75" customHeight="1">
      <c r="A14" s="6"/>
      <c r="B14" s="7"/>
      <c r="C14" s="13"/>
      <c r="D14" s="9"/>
      <c r="E14" s="9"/>
      <c r="F14" s="11"/>
      <c r="G14" s="11"/>
      <c r="H14" s="11"/>
      <c r="I14" s="11"/>
      <c r="J14" s="11"/>
      <c r="K14" s="11"/>
    </row>
    <row r="15" spans="1:11" s="12" customFormat="1" ht="12.75">
      <c r="A15" s="6"/>
      <c r="B15" s="7">
        <v>60</v>
      </c>
      <c r="C15" s="13">
        <f>F15+I15</f>
        <v>38408</v>
      </c>
      <c r="D15" s="9">
        <f>G15+J15</f>
        <v>199759</v>
      </c>
      <c r="E15" s="9">
        <f>H15+K15</f>
        <v>436127</v>
      </c>
      <c r="F15" s="11">
        <v>32805</v>
      </c>
      <c r="G15" s="11">
        <v>71472</v>
      </c>
      <c r="H15" s="11">
        <v>82763</v>
      </c>
      <c r="I15" s="11">
        <v>5603</v>
      </c>
      <c r="J15" s="11">
        <v>128287</v>
      </c>
      <c r="K15" s="11">
        <v>353364</v>
      </c>
    </row>
    <row r="16" spans="1:11" s="63" customFormat="1" ht="11.25" customHeight="1">
      <c r="A16" s="61"/>
      <c r="B16" s="62"/>
      <c r="C16" s="42"/>
      <c r="D16" s="53"/>
      <c r="E16" s="53"/>
      <c r="F16" s="54"/>
      <c r="G16" s="54"/>
      <c r="H16" s="54"/>
      <c r="I16" s="54">
        <v>-4380</v>
      </c>
      <c r="J16" s="54">
        <v>-25825</v>
      </c>
      <c r="K16" s="54">
        <v>-18837</v>
      </c>
    </row>
    <row r="17" spans="1:11" s="12" customFormat="1" ht="12.75">
      <c r="A17" s="6" t="s">
        <v>27</v>
      </c>
      <c r="B17" s="7">
        <v>2</v>
      </c>
      <c r="C17" s="13">
        <f>F17+I17</f>
        <v>47496</v>
      </c>
      <c r="D17" s="9">
        <f>G17+J17</f>
        <v>288518</v>
      </c>
      <c r="E17" s="9">
        <f>H17+K17</f>
        <v>663489</v>
      </c>
      <c r="F17" s="11">
        <v>41168</v>
      </c>
      <c r="G17" s="11">
        <v>104536</v>
      </c>
      <c r="H17" s="11">
        <v>125236</v>
      </c>
      <c r="I17" s="11">
        <v>6328</v>
      </c>
      <c r="J17" s="11">
        <v>183982</v>
      </c>
      <c r="K17" s="11">
        <v>538253</v>
      </c>
    </row>
    <row r="18" spans="1:11" s="45" customFormat="1" ht="11.25" customHeight="1">
      <c r="A18" s="51"/>
      <c r="B18" s="52"/>
      <c r="C18" s="42"/>
      <c r="D18" s="53"/>
      <c r="E18" s="53"/>
      <c r="F18" s="54"/>
      <c r="G18" s="54"/>
      <c r="H18" s="54"/>
      <c r="I18" s="54">
        <v>-5463</v>
      </c>
      <c r="J18" s="54">
        <v>-34307</v>
      </c>
      <c r="K18" s="54">
        <v>-29930</v>
      </c>
    </row>
    <row r="19" spans="1:11" s="12" customFormat="1" ht="12.75">
      <c r="A19" s="6"/>
      <c r="B19" s="7">
        <v>7</v>
      </c>
      <c r="C19" s="13">
        <v>57083</v>
      </c>
      <c r="D19" s="9">
        <v>382519</v>
      </c>
      <c r="E19" s="9">
        <v>974694</v>
      </c>
      <c r="F19" s="11">
        <v>50401</v>
      </c>
      <c r="G19" s="11">
        <v>141427</v>
      </c>
      <c r="H19" s="11">
        <v>171414</v>
      </c>
      <c r="I19" s="11">
        <v>6682</v>
      </c>
      <c r="J19" s="11">
        <v>241092</v>
      </c>
      <c r="K19" s="11">
        <v>803280</v>
      </c>
    </row>
    <row r="20" spans="1:11" s="45" customFormat="1" ht="11.25" customHeight="1">
      <c r="A20" s="51"/>
      <c r="B20" s="52"/>
      <c r="C20" s="42"/>
      <c r="D20" s="53"/>
      <c r="E20" s="53"/>
      <c r="F20" s="54"/>
      <c r="G20" s="54"/>
      <c r="H20" s="54"/>
      <c r="I20" s="54">
        <v>-5086</v>
      </c>
      <c r="J20" s="54">
        <v>-35214</v>
      </c>
      <c r="K20" s="54">
        <v>-32097</v>
      </c>
    </row>
    <row r="21" spans="1:11" s="12" customFormat="1" ht="12.75">
      <c r="A21" s="6"/>
      <c r="B21" s="15">
        <v>12</v>
      </c>
      <c r="C21" s="13">
        <v>63932</v>
      </c>
      <c r="D21" s="16">
        <v>430158</v>
      </c>
      <c r="E21" s="16">
        <v>1098432</v>
      </c>
      <c r="F21" s="17">
        <v>57147</v>
      </c>
      <c r="G21" s="17">
        <v>170387</v>
      </c>
      <c r="H21" s="17">
        <v>199167</v>
      </c>
      <c r="I21" s="17">
        <v>6785</v>
      </c>
      <c r="J21" s="17">
        <v>259771</v>
      </c>
      <c r="K21" s="17">
        <v>899265</v>
      </c>
    </row>
    <row r="22" spans="1:11" s="45" customFormat="1" ht="11.25" customHeight="1">
      <c r="A22" s="40"/>
      <c r="B22" s="41"/>
      <c r="C22" s="42"/>
      <c r="D22" s="43"/>
      <c r="E22" s="43"/>
      <c r="F22" s="44"/>
      <c r="G22" s="44"/>
      <c r="H22" s="44"/>
      <c r="I22" s="44">
        <v>-5105</v>
      </c>
      <c r="J22" s="44">
        <v>-36150</v>
      </c>
      <c r="K22" s="44">
        <v>-36225</v>
      </c>
    </row>
    <row r="23" spans="1:11" s="12" customFormat="1" ht="12.75">
      <c r="A23" s="14"/>
      <c r="B23" s="15">
        <v>13</v>
      </c>
      <c r="C23" s="13">
        <v>64941</v>
      </c>
      <c r="D23" s="16">
        <v>344314</v>
      </c>
      <c r="E23" s="16">
        <v>1087082</v>
      </c>
      <c r="F23" s="17">
        <v>58205</v>
      </c>
      <c r="G23" s="17">
        <v>175585</v>
      </c>
      <c r="H23" s="17">
        <v>198791</v>
      </c>
      <c r="I23" s="17">
        <v>6736</v>
      </c>
      <c r="J23" s="17">
        <v>168729</v>
      </c>
      <c r="K23" s="17">
        <v>888291</v>
      </c>
    </row>
    <row r="24" spans="1:11" s="45" customFormat="1" ht="11.25" customHeight="1">
      <c r="A24" s="40"/>
      <c r="B24" s="41"/>
      <c r="C24" s="42"/>
      <c r="D24" s="43"/>
      <c r="E24" s="43"/>
      <c r="F24" s="44"/>
      <c r="G24" s="44"/>
      <c r="H24" s="44"/>
      <c r="I24" s="44">
        <v>-5081</v>
      </c>
      <c r="J24" s="44">
        <v>-36197</v>
      </c>
      <c r="K24" s="44">
        <v>-34524</v>
      </c>
    </row>
    <row r="25" spans="1:11" s="18" customFormat="1" ht="12.75">
      <c r="A25" s="14"/>
      <c r="B25" s="15">
        <v>14</v>
      </c>
      <c r="C25" s="13">
        <v>65626</v>
      </c>
      <c r="D25" s="16">
        <v>349937</v>
      </c>
      <c r="E25" s="16">
        <v>1127385</v>
      </c>
      <c r="F25" s="17">
        <v>59017</v>
      </c>
      <c r="G25" s="17">
        <v>180341</v>
      </c>
      <c r="H25" s="17">
        <v>207918</v>
      </c>
      <c r="I25" s="17">
        <v>6609</v>
      </c>
      <c r="J25" s="17">
        <v>169596</v>
      </c>
      <c r="K25" s="17">
        <v>919466</v>
      </c>
    </row>
    <row r="26" spans="1:11" s="45" customFormat="1" ht="11.25" customHeight="1">
      <c r="A26" s="40"/>
      <c r="B26" s="41"/>
      <c r="C26" s="42"/>
      <c r="D26" s="43"/>
      <c r="E26" s="43"/>
      <c r="F26" s="44"/>
      <c r="G26" s="44"/>
      <c r="H26" s="44"/>
      <c r="I26" s="44">
        <v>-4967</v>
      </c>
      <c r="J26" s="44">
        <v>-34630</v>
      </c>
      <c r="K26" s="44">
        <v>-32538</v>
      </c>
    </row>
    <row r="27" spans="1:11" s="18" customFormat="1" ht="12.75">
      <c r="A27" s="14"/>
      <c r="B27" s="15">
        <v>15</v>
      </c>
      <c r="C27" s="13">
        <v>66446</v>
      </c>
      <c r="D27" s="16">
        <v>350316</v>
      </c>
      <c r="E27" s="16">
        <v>1088697</v>
      </c>
      <c r="F27" s="17">
        <v>59900</v>
      </c>
      <c r="G27" s="17">
        <v>185488</v>
      </c>
      <c r="H27" s="17">
        <v>206017</v>
      </c>
      <c r="I27" s="17">
        <v>6546</v>
      </c>
      <c r="J27" s="17">
        <v>164828</v>
      </c>
      <c r="K27" s="17">
        <v>882680</v>
      </c>
    </row>
    <row r="28" spans="1:11" s="45" customFormat="1" ht="11.25" customHeight="1">
      <c r="A28" s="40"/>
      <c r="B28" s="41"/>
      <c r="C28" s="42"/>
      <c r="D28" s="43"/>
      <c r="E28" s="43"/>
      <c r="F28" s="44"/>
      <c r="G28" s="44"/>
      <c r="H28" s="44"/>
      <c r="I28" s="44">
        <v>-4915</v>
      </c>
      <c r="J28" s="44">
        <v>-34387</v>
      </c>
      <c r="K28" s="44">
        <v>-29200</v>
      </c>
    </row>
    <row r="29" spans="1:11" s="18" customFormat="1" ht="12.75">
      <c r="A29" s="14"/>
      <c r="B29" s="15">
        <v>16</v>
      </c>
      <c r="C29" s="13">
        <v>66844</v>
      </c>
      <c r="D29" s="16">
        <v>230429</v>
      </c>
      <c r="E29" s="16">
        <v>1142410</v>
      </c>
      <c r="F29" s="17">
        <v>61014</v>
      </c>
      <c r="G29" s="17">
        <v>191724</v>
      </c>
      <c r="H29" s="17">
        <v>218593</v>
      </c>
      <c r="I29" s="17">
        <v>5830</v>
      </c>
      <c r="J29" s="17">
        <v>38705</v>
      </c>
      <c r="K29" s="17">
        <v>923817</v>
      </c>
    </row>
    <row r="30" spans="1:11" s="45" customFormat="1" ht="11.25" customHeight="1">
      <c r="A30" s="40"/>
      <c r="B30" s="41"/>
      <c r="C30" s="42"/>
      <c r="D30" s="43"/>
      <c r="E30" s="43"/>
      <c r="F30" s="44"/>
      <c r="G30" s="44"/>
      <c r="H30" s="44"/>
      <c r="I30" s="44">
        <v>-4882</v>
      </c>
      <c r="J30" s="44">
        <v>-34232</v>
      </c>
      <c r="K30" s="44">
        <v>-31564</v>
      </c>
    </row>
    <row r="31" spans="1:11" s="18" customFormat="1" ht="12.75">
      <c r="A31" s="14"/>
      <c r="B31" s="15">
        <v>17</v>
      </c>
      <c r="C31" s="13">
        <f>F31+I31</f>
        <v>67304</v>
      </c>
      <c r="D31" s="17" t="s">
        <v>160</v>
      </c>
      <c r="E31" s="16">
        <f>H31+K31</f>
        <v>1150236</v>
      </c>
      <c r="F31" s="17">
        <f>ROUND(647122*0.095,0)</f>
        <v>61477</v>
      </c>
      <c r="G31" s="17" t="s">
        <v>160</v>
      </c>
      <c r="H31" s="17">
        <f>ROUND(2423883*0.093,0)</f>
        <v>225421</v>
      </c>
      <c r="I31" s="17">
        <f>ROUND(91046*0.064,0)</f>
        <v>5827</v>
      </c>
      <c r="J31" s="17">
        <f>1773776*0.0221</f>
        <v>39200.4496</v>
      </c>
      <c r="K31" s="17">
        <f>ROUND(4829323*0.1915,0)</f>
        <v>924815</v>
      </c>
    </row>
    <row r="32" spans="1:11" s="45" customFormat="1" ht="11.25" customHeight="1">
      <c r="A32" s="46"/>
      <c r="B32" s="47"/>
      <c r="C32" s="48"/>
      <c r="D32" s="49"/>
      <c r="E32" s="49"/>
      <c r="F32" s="50"/>
      <c r="G32" s="50"/>
      <c r="H32" s="50"/>
      <c r="I32" s="50">
        <f>74668*-0.065</f>
        <v>-4853.42</v>
      </c>
      <c r="J32" s="50">
        <f>-460731*0.0741</f>
        <v>-34140.1671</v>
      </c>
      <c r="K32" s="50">
        <f>ROUND(-398428*0.0781,0)</f>
        <v>-31117</v>
      </c>
    </row>
    <row r="33" spans="1:11" ht="16.5" customHeight="1">
      <c r="A33" s="182" t="s">
        <v>28</v>
      </c>
      <c r="B33" s="182"/>
      <c r="C33" s="182"/>
      <c r="D33" s="182"/>
      <c r="I33" s="194" t="s">
        <v>29</v>
      </c>
      <c r="J33" s="194"/>
      <c r="K33" s="194"/>
    </row>
    <row r="34" spans="1:11" s="55" customFormat="1" ht="10.5">
      <c r="A34" s="183" t="s">
        <v>162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1" s="55" customFormat="1" ht="10.5">
      <c r="A35" s="183" t="s">
        <v>161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</row>
    <row r="36" spans="1:11" s="55" customFormat="1" ht="10.5">
      <c r="A36" s="183" t="s">
        <v>163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1:11" s="55" customFormat="1" ht="10.5">
      <c r="A37" s="183" t="s">
        <v>164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</row>
    <row r="38" spans="1:11" s="55" customFormat="1" ht="10.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</row>
    <row r="39" spans="1:11" s="55" customFormat="1" ht="10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ht="6.75" customHeight="1"/>
    <row r="41" spans="1:11" ht="24">
      <c r="A41" s="189" t="s">
        <v>127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s="124" customFormat="1" ht="6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7.25" customHeight="1">
      <c r="A43" s="184" t="s">
        <v>115</v>
      </c>
      <c r="B43" s="185"/>
      <c r="C43" s="188" t="s">
        <v>30</v>
      </c>
      <c r="D43" s="188"/>
      <c r="E43" s="188"/>
      <c r="F43" s="188"/>
      <c r="G43" s="188"/>
      <c r="H43" s="188"/>
      <c r="I43" s="188" t="s">
        <v>125</v>
      </c>
      <c r="J43" s="188"/>
      <c r="K43" s="190"/>
    </row>
    <row r="44" spans="1:11" ht="17.25" customHeight="1">
      <c r="A44" s="186"/>
      <c r="B44" s="187"/>
      <c r="C44" s="191" t="s">
        <v>31</v>
      </c>
      <c r="D44" s="191"/>
      <c r="E44" s="192" t="s">
        <v>32</v>
      </c>
      <c r="F44" s="192"/>
      <c r="G44" s="192" t="s">
        <v>33</v>
      </c>
      <c r="H44" s="192"/>
      <c r="I44" s="191" t="s">
        <v>34</v>
      </c>
      <c r="J44" s="192" t="s">
        <v>35</v>
      </c>
      <c r="K44" s="193" t="s">
        <v>36</v>
      </c>
    </row>
    <row r="45" spans="1:11" ht="17.25" customHeight="1">
      <c r="A45" s="186"/>
      <c r="B45" s="187"/>
      <c r="C45" s="19" t="s">
        <v>37</v>
      </c>
      <c r="D45" s="19" t="s">
        <v>38</v>
      </c>
      <c r="E45" s="10" t="s">
        <v>37</v>
      </c>
      <c r="F45" s="10" t="s">
        <v>38</v>
      </c>
      <c r="G45" s="10" t="s">
        <v>37</v>
      </c>
      <c r="H45" s="10" t="s">
        <v>38</v>
      </c>
      <c r="I45" s="191"/>
      <c r="J45" s="192"/>
      <c r="K45" s="193"/>
    </row>
    <row r="46" spans="1:11" ht="16.5" customHeight="1">
      <c r="A46" s="157" t="s">
        <v>26</v>
      </c>
      <c r="B46" s="158">
        <v>43</v>
      </c>
      <c r="C46" s="21">
        <f>SUM(E46,G46)</f>
        <v>1008</v>
      </c>
      <c r="D46" s="24">
        <f>SUM(F46,H46)</f>
        <v>1017</v>
      </c>
      <c r="E46" s="129">
        <v>836</v>
      </c>
      <c r="F46" s="129">
        <v>837</v>
      </c>
      <c r="G46" s="129">
        <v>172</v>
      </c>
      <c r="H46" s="129">
        <v>180</v>
      </c>
      <c r="I46" s="24">
        <f>SUM(J46:K46)</f>
        <v>679</v>
      </c>
      <c r="J46" s="129">
        <v>244</v>
      </c>
      <c r="K46" s="129">
        <v>435</v>
      </c>
    </row>
    <row r="47" spans="1:11" ht="16.5" customHeight="1">
      <c r="A47" s="157"/>
      <c r="B47" s="159">
        <v>45</v>
      </c>
      <c r="C47" s="23">
        <f aca="true" t="shared" si="0" ref="C47:D54">SUM(E47,G47)</f>
        <v>1118</v>
      </c>
      <c r="D47" s="24">
        <f t="shared" si="0"/>
        <v>1149</v>
      </c>
      <c r="E47" s="129">
        <v>932</v>
      </c>
      <c r="F47" s="129">
        <v>960</v>
      </c>
      <c r="G47" s="129">
        <v>186</v>
      </c>
      <c r="H47" s="129">
        <v>189</v>
      </c>
      <c r="I47" s="24">
        <f aca="true" t="shared" si="1" ref="I47:I54">SUM(J47:K47)</f>
        <v>921</v>
      </c>
      <c r="J47" s="129">
        <v>347</v>
      </c>
      <c r="K47" s="129">
        <v>574</v>
      </c>
    </row>
    <row r="48" spans="1:11" ht="16.5" customHeight="1">
      <c r="A48" s="157"/>
      <c r="B48" s="159">
        <v>50</v>
      </c>
      <c r="C48" s="23">
        <f t="shared" si="0"/>
        <v>3443</v>
      </c>
      <c r="D48" s="22">
        <f t="shared" si="0"/>
        <v>3709</v>
      </c>
      <c r="E48" s="121">
        <v>3149</v>
      </c>
      <c r="F48" s="121">
        <v>3412</v>
      </c>
      <c r="G48" s="121">
        <v>294</v>
      </c>
      <c r="H48" s="121">
        <v>297</v>
      </c>
      <c r="I48" s="22">
        <f t="shared" si="1"/>
        <v>2619</v>
      </c>
      <c r="J48" s="121">
        <v>1433</v>
      </c>
      <c r="K48" s="121">
        <v>1186</v>
      </c>
    </row>
    <row r="49" spans="1:11" ht="16.5" customHeight="1">
      <c r="A49" s="157"/>
      <c r="B49" s="160">
        <v>55</v>
      </c>
      <c r="C49" s="23">
        <f t="shared" si="0"/>
        <v>9561</v>
      </c>
      <c r="D49" s="22">
        <f t="shared" si="0"/>
        <v>10005</v>
      </c>
      <c r="E49" s="121">
        <v>8842</v>
      </c>
      <c r="F49" s="121">
        <v>9269</v>
      </c>
      <c r="G49" s="121">
        <v>719</v>
      </c>
      <c r="H49" s="121">
        <v>736</v>
      </c>
      <c r="I49" s="22">
        <f t="shared" si="1"/>
        <v>7220</v>
      </c>
      <c r="J49" s="121">
        <v>3103</v>
      </c>
      <c r="K49" s="121">
        <v>4117</v>
      </c>
    </row>
    <row r="50" spans="1:11" ht="16.5" customHeight="1">
      <c r="A50" s="157"/>
      <c r="B50" s="160">
        <v>60</v>
      </c>
      <c r="C50" s="23">
        <f t="shared" si="0"/>
        <v>12213</v>
      </c>
      <c r="D50" s="22">
        <f t="shared" si="0"/>
        <v>12354</v>
      </c>
      <c r="E50" s="121">
        <v>11375</v>
      </c>
      <c r="F50" s="121">
        <v>11500</v>
      </c>
      <c r="G50" s="121">
        <v>838</v>
      </c>
      <c r="H50" s="121">
        <v>854</v>
      </c>
      <c r="I50" s="22">
        <f t="shared" si="1"/>
        <v>9376</v>
      </c>
      <c r="J50" s="121">
        <v>4644</v>
      </c>
      <c r="K50" s="121">
        <v>4732</v>
      </c>
    </row>
    <row r="51" spans="1:11" ht="16.5" customHeight="1">
      <c r="A51" s="157" t="s">
        <v>27</v>
      </c>
      <c r="B51" s="160">
        <v>2</v>
      </c>
      <c r="C51" s="23">
        <f t="shared" si="0"/>
        <v>14997</v>
      </c>
      <c r="D51" s="22">
        <f t="shared" si="0"/>
        <v>15219</v>
      </c>
      <c r="E51" s="121">
        <v>13898</v>
      </c>
      <c r="F51" s="121">
        <v>14111</v>
      </c>
      <c r="G51" s="121">
        <v>1099</v>
      </c>
      <c r="H51" s="121">
        <v>1108</v>
      </c>
      <c r="I51" s="22">
        <f t="shared" si="1"/>
        <v>15580</v>
      </c>
      <c r="J51" s="121">
        <v>5976</v>
      </c>
      <c r="K51" s="121">
        <v>9604</v>
      </c>
    </row>
    <row r="52" spans="1:11" ht="16.5" customHeight="1">
      <c r="A52" s="157"/>
      <c r="B52" s="160">
        <v>7</v>
      </c>
      <c r="C52" s="23">
        <f t="shared" si="0"/>
        <v>17083</v>
      </c>
      <c r="D52" s="22">
        <f t="shared" si="0"/>
        <v>17272</v>
      </c>
      <c r="E52" s="121">
        <v>15855</v>
      </c>
      <c r="F52" s="121">
        <v>16088</v>
      </c>
      <c r="G52" s="121">
        <v>1228</v>
      </c>
      <c r="H52" s="121">
        <v>1184</v>
      </c>
      <c r="I52" s="22">
        <f t="shared" si="1"/>
        <v>26291</v>
      </c>
      <c r="J52" s="121">
        <v>7097</v>
      </c>
      <c r="K52" s="121">
        <v>19194</v>
      </c>
    </row>
    <row r="53" spans="1:11" s="124" customFormat="1" ht="16.5" customHeight="1">
      <c r="A53" s="158"/>
      <c r="B53" s="159">
        <v>12</v>
      </c>
      <c r="C53" s="23">
        <f t="shared" si="0"/>
        <v>19630</v>
      </c>
      <c r="D53" s="24">
        <f t="shared" si="0"/>
        <v>19792</v>
      </c>
      <c r="E53" s="129">
        <v>18525</v>
      </c>
      <c r="F53" s="129">
        <v>18682</v>
      </c>
      <c r="G53" s="129">
        <v>1105</v>
      </c>
      <c r="H53" s="129">
        <v>1110</v>
      </c>
      <c r="I53" s="24">
        <f t="shared" si="1"/>
        <v>48667</v>
      </c>
      <c r="J53" s="129">
        <v>8386</v>
      </c>
      <c r="K53" s="129">
        <v>40281</v>
      </c>
    </row>
    <row r="54" spans="1:11" s="124" customFormat="1" ht="16.5" customHeight="1">
      <c r="A54" s="158"/>
      <c r="B54" s="159">
        <v>13</v>
      </c>
      <c r="C54" s="23">
        <f t="shared" si="0"/>
        <v>20070</v>
      </c>
      <c r="D54" s="24">
        <f t="shared" si="0"/>
        <v>20240</v>
      </c>
      <c r="E54" s="129">
        <v>18953</v>
      </c>
      <c r="F54" s="129">
        <v>19112</v>
      </c>
      <c r="G54" s="129">
        <v>1117</v>
      </c>
      <c r="H54" s="129">
        <v>1128</v>
      </c>
      <c r="I54" s="24">
        <f t="shared" si="1"/>
        <v>55623</v>
      </c>
      <c r="J54" s="129">
        <v>8512</v>
      </c>
      <c r="K54" s="129">
        <v>47111</v>
      </c>
    </row>
    <row r="55" spans="1:11" s="124" customFormat="1" ht="16.5" customHeight="1">
      <c r="A55" s="158"/>
      <c r="B55" s="159">
        <v>14</v>
      </c>
      <c r="C55" s="23">
        <v>20535</v>
      </c>
      <c r="D55" s="24">
        <v>20751</v>
      </c>
      <c r="E55" s="129">
        <v>19411</v>
      </c>
      <c r="F55" s="129">
        <v>19628</v>
      </c>
      <c r="G55" s="129">
        <v>1124</v>
      </c>
      <c r="H55" s="129">
        <v>1123</v>
      </c>
      <c r="I55" s="24">
        <v>56097</v>
      </c>
      <c r="J55" s="129">
        <v>8491</v>
      </c>
      <c r="K55" s="129">
        <v>47606</v>
      </c>
    </row>
    <row r="56" spans="1:11" s="124" customFormat="1" ht="16.5" customHeight="1">
      <c r="A56" s="158"/>
      <c r="B56" s="159">
        <v>15</v>
      </c>
      <c r="C56" s="23">
        <v>22839</v>
      </c>
      <c r="D56" s="24">
        <v>22958</v>
      </c>
      <c r="E56" s="129">
        <v>21711</v>
      </c>
      <c r="F56" s="129">
        <v>21816</v>
      </c>
      <c r="G56" s="129">
        <v>1128</v>
      </c>
      <c r="H56" s="129">
        <v>1142</v>
      </c>
      <c r="I56" s="24">
        <v>57826</v>
      </c>
      <c r="J56" s="129">
        <v>8742</v>
      </c>
      <c r="K56" s="129">
        <v>49084</v>
      </c>
    </row>
    <row r="57" spans="1:11" s="124" customFormat="1" ht="16.5" customHeight="1">
      <c r="A57" s="158"/>
      <c r="B57" s="161">
        <v>16</v>
      </c>
      <c r="C57" s="24">
        <v>24944</v>
      </c>
      <c r="D57" s="24">
        <v>25263</v>
      </c>
      <c r="E57" s="129">
        <v>23777</v>
      </c>
      <c r="F57" s="129">
        <v>24086</v>
      </c>
      <c r="G57" s="129">
        <v>1167</v>
      </c>
      <c r="H57" s="129">
        <v>1177</v>
      </c>
      <c r="I57" s="24">
        <v>57842</v>
      </c>
      <c r="J57" s="129">
        <v>8518</v>
      </c>
      <c r="K57" s="129">
        <v>49324</v>
      </c>
    </row>
    <row r="58" spans="1:11" s="124" customFormat="1" ht="16.5" customHeight="1">
      <c r="A58" s="80" t="s">
        <v>150</v>
      </c>
      <c r="B58" s="161">
        <v>17</v>
      </c>
      <c r="C58" s="24">
        <v>25444</v>
      </c>
      <c r="D58" s="24">
        <v>25501</v>
      </c>
      <c r="E58" s="129">
        <v>24263</v>
      </c>
      <c r="F58" s="129">
        <v>24317</v>
      </c>
      <c r="G58" s="129">
        <v>1181</v>
      </c>
      <c r="H58" s="129">
        <v>1184</v>
      </c>
      <c r="I58" s="24">
        <v>59914</v>
      </c>
      <c r="J58" s="129">
        <v>8991</v>
      </c>
      <c r="K58" s="129">
        <v>50923</v>
      </c>
    </row>
    <row r="59" spans="1:11" s="124" customFormat="1" ht="16.5" customHeight="1">
      <c r="A59" s="80" t="s">
        <v>151</v>
      </c>
      <c r="B59" s="161">
        <v>17</v>
      </c>
      <c r="C59" s="24" t="s">
        <v>156</v>
      </c>
      <c r="D59" s="24" t="s">
        <v>156</v>
      </c>
      <c r="E59" s="129" t="s">
        <v>156</v>
      </c>
      <c r="F59" s="129" t="s">
        <v>156</v>
      </c>
      <c r="G59" s="129" t="s">
        <v>156</v>
      </c>
      <c r="H59" s="129" t="s">
        <v>156</v>
      </c>
      <c r="I59" s="24" t="s">
        <v>156</v>
      </c>
      <c r="J59" s="129" t="s">
        <v>156</v>
      </c>
      <c r="K59" s="129" t="s">
        <v>156</v>
      </c>
    </row>
    <row r="60" spans="1:11" s="124" customFormat="1" ht="16.5" customHeight="1">
      <c r="A60" s="81" t="s">
        <v>152</v>
      </c>
      <c r="B60" s="162">
        <v>17</v>
      </c>
      <c r="C60" s="25" t="s">
        <v>156</v>
      </c>
      <c r="D60" s="25" t="s">
        <v>156</v>
      </c>
      <c r="E60" s="131" t="s">
        <v>156</v>
      </c>
      <c r="F60" s="131" t="s">
        <v>156</v>
      </c>
      <c r="G60" s="131" t="s">
        <v>156</v>
      </c>
      <c r="H60" s="131" t="s">
        <v>156</v>
      </c>
      <c r="I60" s="25" t="s">
        <v>156</v>
      </c>
      <c r="J60" s="131" t="s">
        <v>156</v>
      </c>
      <c r="K60" s="131" t="s">
        <v>156</v>
      </c>
    </row>
    <row r="61" spans="1:11" ht="16.5" customHeight="1">
      <c r="A61" s="71" t="s">
        <v>142</v>
      </c>
      <c r="I61" s="163"/>
      <c r="J61" s="163"/>
      <c r="K61" s="163" t="s">
        <v>39</v>
      </c>
    </row>
  </sheetData>
  <sheetProtection/>
  <mergeCells count="25">
    <mergeCell ref="A1:K1"/>
    <mergeCell ref="I43:K43"/>
    <mergeCell ref="C44:D44"/>
    <mergeCell ref="E44:F44"/>
    <mergeCell ref="G44:H44"/>
    <mergeCell ref="I44:I45"/>
    <mergeCell ref="J44:J45"/>
    <mergeCell ref="K44:K45"/>
    <mergeCell ref="I4:I6"/>
    <mergeCell ref="I33:K33"/>
    <mergeCell ref="A33:D33"/>
    <mergeCell ref="A34:K34"/>
    <mergeCell ref="A43:B45"/>
    <mergeCell ref="C43:H43"/>
    <mergeCell ref="A35:K35"/>
    <mergeCell ref="A36:K36"/>
    <mergeCell ref="A41:K41"/>
    <mergeCell ref="A37:K37"/>
    <mergeCell ref="A38:K38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4724409448818898" bottom="0.5511811023622047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89" customWidth="1"/>
    <col min="2" max="2" width="6.125" style="89" customWidth="1"/>
    <col min="3" max="3" width="3.875" style="89" customWidth="1"/>
    <col min="4" max="10" width="11.25390625" style="89" customWidth="1"/>
    <col min="11" max="16384" width="9.00390625" style="89" customWidth="1"/>
  </cols>
  <sheetData>
    <row r="1" spans="1:10" ht="24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110" t="s">
        <v>42</v>
      </c>
    </row>
    <row r="4" spans="1:10" ht="25.5" customHeight="1">
      <c r="A4" s="195" t="s">
        <v>98</v>
      </c>
      <c r="B4" s="196"/>
      <c r="C4" s="196"/>
      <c r="D4" s="199" t="s">
        <v>99</v>
      </c>
      <c r="E4" s="201" t="s">
        <v>100</v>
      </c>
      <c r="F4" s="201" t="s">
        <v>101</v>
      </c>
      <c r="G4" s="199" t="s">
        <v>102</v>
      </c>
      <c r="H4" s="201" t="s">
        <v>140</v>
      </c>
      <c r="I4" s="201"/>
      <c r="J4" s="210"/>
    </row>
    <row r="5" spans="1:10" ht="22.5" customHeight="1">
      <c r="A5" s="197"/>
      <c r="B5" s="198"/>
      <c r="C5" s="198"/>
      <c r="D5" s="200"/>
      <c r="E5" s="200"/>
      <c r="F5" s="200"/>
      <c r="G5" s="200"/>
      <c r="H5" s="69" t="s">
        <v>103</v>
      </c>
      <c r="I5" s="69" t="s">
        <v>104</v>
      </c>
      <c r="J5" s="70" t="s">
        <v>105</v>
      </c>
    </row>
    <row r="6" spans="1:10" ht="18" customHeight="1">
      <c r="A6" s="202" t="s">
        <v>106</v>
      </c>
      <c r="B6" s="133" t="s">
        <v>52</v>
      </c>
      <c r="C6" s="134">
        <v>42</v>
      </c>
      <c r="D6" s="135">
        <v>22521</v>
      </c>
      <c r="E6" s="135">
        <v>3978</v>
      </c>
      <c r="F6" s="135">
        <v>20022</v>
      </c>
      <c r="G6" s="136">
        <f aca="true" t="shared" si="0" ref="G6:G12">F6/D6*100</f>
        <v>88.90368988943652</v>
      </c>
      <c r="H6" s="135">
        <v>1719480</v>
      </c>
      <c r="I6" s="135">
        <v>5540</v>
      </c>
      <c r="J6" s="135">
        <f>H6/366</f>
        <v>4698.0327868852455</v>
      </c>
    </row>
    <row r="7" spans="1:10" ht="18" customHeight="1">
      <c r="A7" s="203"/>
      <c r="B7" s="137"/>
      <c r="C7" s="138">
        <v>45</v>
      </c>
      <c r="D7" s="135">
        <v>25889</v>
      </c>
      <c r="E7" s="135">
        <v>5023</v>
      </c>
      <c r="F7" s="135">
        <v>23119</v>
      </c>
      <c r="G7" s="136">
        <f t="shared" si="0"/>
        <v>89.30047510525706</v>
      </c>
      <c r="H7" s="135">
        <v>2457375</v>
      </c>
      <c r="I7" s="135">
        <v>8360</v>
      </c>
      <c r="J7" s="135">
        <f>H7/365</f>
        <v>6732.534246575343</v>
      </c>
    </row>
    <row r="8" spans="1:10" ht="18" customHeight="1">
      <c r="A8" s="203"/>
      <c r="B8" s="137"/>
      <c r="C8" s="138">
        <v>50</v>
      </c>
      <c r="D8" s="135">
        <v>30958</v>
      </c>
      <c r="E8" s="135">
        <v>6578</v>
      </c>
      <c r="F8" s="135">
        <v>28760</v>
      </c>
      <c r="G8" s="136">
        <f t="shared" si="0"/>
        <v>92.9000581432909</v>
      </c>
      <c r="H8" s="135">
        <v>3214011</v>
      </c>
      <c r="I8" s="135">
        <v>11256</v>
      </c>
      <c r="J8" s="135">
        <f>H8/366</f>
        <v>8781.45081967213</v>
      </c>
    </row>
    <row r="9" spans="1:10" ht="18" customHeight="1">
      <c r="A9" s="203"/>
      <c r="B9" s="137"/>
      <c r="C9" s="138">
        <v>55</v>
      </c>
      <c r="D9" s="135">
        <v>33994</v>
      </c>
      <c r="E9" s="135">
        <v>7655</v>
      </c>
      <c r="F9" s="135">
        <v>32384</v>
      </c>
      <c r="G9" s="136">
        <f t="shared" si="0"/>
        <v>95.2638700947226</v>
      </c>
      <c r="H9" s="135">
        <v>3594654</v>
      </c>
      <c r="I9" s="135">
        <v>12668</v>
      </c>
      <c r="J9" s="135">
        <f>H9/365</f>
        <v>9848.367123287671</v>
      </c>
    </row>
    <row r="10" spans="1:10" ht="18" customHeight="1">
      <c r="A10" s="203"/>
      <c r="B10" s="137"/>
      <c r="C10" s="138">
        <v>60</v>
      </c>
      <c r="D10" s="135">
        <v>34643</v>
      </c>
      <c r="E10" s="135">
        <v>7564</v>
      </c>
      <c r="F10" s="135">
        <v>33021</v>
      </c>
      <c r="G10" s="136">
        <f t="shared" si="0"/>
        <v>95.31795745172185</v>
      </c>
      <c r="H10" s="135">
        <v>4248133</v>
      </c>
      <c r="I10" s="135">
        <v>14780</v>
      </c>
      <c r="J10" s="135">
        <f>H10/365</f>
        <v>11638.720547945206</v>
      </c>
    </row>
    <row r="11" spans="1:10" ht="18" customHeight="1">
      <c r="A11" s="203"/>
      <c r="B11" s="137" t="s">
        <v>53</v>
      </c>
      <c r="C11" s="138">
        <v>2</v>
      </c>
      <c r="D11" s="135">
        <v>34590</v>
      </c>
      <c r="E11" s="135">
        <v>10997</v>
      </c>
      <c r="F11" s="135">
        <v>30328</v>
      </c>
      <c r="G11" s="136">
        <f t="shared" si="0"/>
        <v>87.67851980341139</v>
      </c>
      <c r="H11" s="135">
        <v>5640391</v>
      </c>
      <c r="I11" s="135">
        <v>17856</v>
      </c>
      <c r="J11" s="135">
        <f>H11/365</f>
        <v>15453.12602739726</v>
      </c>
    </row>
    <row r="12" spans="1:10" ht="18" customHeight="1">
      <c r="A12" s="203"/>
      <c r="B12" s="137"/>
      <c r="C12" s="138">
        <v>7</v>
      </c>
      <c r="D12" s="135">
        <v>46489</v>
      </c>
      <c r="E12" s="135">
        <v>14585</v>
      </c>
      <c r="F12" s="135">
        <v>37523</v>
      </c>
      <c r="G12" s="136">
        <f t="shared" si="0"/>
        <v>80.7137172234292</v>
      </c>
      <c r="H12" s="135">
        <v>6250626</v>
      </c>
      <c r="I12" s="135">
        <v>19931</v>
      </c>
      <c r="J12" s="135">
        <v>17078</v>
      </c>
    </row>
    <row r="13" spans="1:10" ht="18" customHeight="1">
      <c r="A13" s="203"/>
      <c r="B13" s="137"/>
      <c r="C13" s="138">
        <v>12</v>
      </c>
      <c r="D13" s="135">
        <v>52372</v>
      </c>
      <c r="E13" s="135">
        <v>18464</v>
      </c>
      <c r="F13" s="135">
        <v>46417</v>
      </c>
      <c r="G13" s="136">
        <v>88.62942030092415</v>
      </c>
      <c r="H13" s="135">
        <v>7218858</v>
      </c>
      <c r="I13" s="135">
        <v>22487</v>
      </c>
      <c r="J13" s="135">
        <v>19777.693150684932</v>
      </c>
    </row>
    <row r="14" spans="1:10" ht="18" customHeight="1">
      <c r="A14" s="203"/>
      <c r="B14" s="137"/>
      <c r="C14" s="138">
        <v>13</v>
      </c>
      <c r="D14" s="135">
        <v>53458</v>
      </c>
      <c r="E14" s="135">
        <v>19197</v>
      </c>
      <c r="F14" s="135">
        <v>47566</v>
      </c>
      <c r="G14" s="136">
        <v>88.97826330951402</v>
      </c>
      <c r="H14" s="135">
        <v>7236072</v>
      </c>
      <c r="I14" s="135">
        <v>23939</v>
      </c>
      <c r="J14" s="135">
        <v>19824.854794520546</v>
      </c>
    </row>
    <row r="15" spans="1:10" ht="18" customHeight="1">
      <c r="A15" s="203"/>
      <c r="B15" s="137"/>
      <c r="C15" s="138">
        <v>14</v>
      </c>
      <c r="D15" s="135">
        <v>54316</v>
      </c>
      <c r="E15" s="135">
        <v>19935</v>
      </c>
      <c r="F15" s="135">
        <v>48748</v>
      </c>
      <c r="G15" s="136">
        <f>F15/D15*100</f>
        <v>89.74887694233743</v>
      </c>
      <c r="H15" s="135">
        <v>7269324</v>
      </c>
      <c r="I15" s="135">
        <v>23255</v>
      </c>
      <c r="J15" s="135">
        <f>H15/365</f>
        <v>19915.956164383562</v>
      </c>
    </row>
    <row r="16" spans="1:10" ht="18" customHeight="1">
      <c r="A16" s="203"/>
      <c r="B16" s="137"/>
      <c r="C16" s="138">
        <v>15</v>
      </c>
      <c r="D16" s="135">
        <v>55395</v>
      </c>
      <c r="E16" s="135">
        <v>20573</v>
      </c>
      <c r="F16" s="135">
        <v>49375</v>
      </c>
      <c r="G16" s="136">
        <v>89.1</v>
      </c>
      <c r="H16" s="135">
        <v>7265943</v>
      </c>
      <c r="I16" s="135">
        <v>22315</v>
      </c>
      <c r="J16" s="135">
        <v>19852</v>
      </c>
    </row>
    <row r="17" spans="1:10" ht="18" customHeight="1">
      <c r="A17" s="203"/>
      <c r="B17" s="137"/>
      <c r="C17" s="138">
        <v>16</v>
      </c>
      <c r="D17" s="135">
        <v>66065</v>
      </c>
      <c r="E17" s="135">
        <v>21166</v>
      </c>
      <c r="F17" s="135">
        <v>50798</v>
      </c>
      <c r="G17" s="136">
        <v>76.9</v>
      </c>
      <c r="H17" s="135">
        <v>7430582</v>
      </c>
      <c r="I17" s="135">
        <v>22898</v>
      </c>
      <c r="J17" s="135">
        <v>20358</v>
      </c>
    </row>
    <row r="18" spans="1:10" ht="18" customHeight="1">
      <c r="A18" s="204"/>
      <c r="B18" s="137"/>
      <c r="C18" s="138">
        <v>17</v>
      </c>
      <c r="D18" s="135">
        <v>67505</v>
      </c>
      <c r="E18" s="135">
        <v>21882</v>
      </c>
      <c r="F18" s="135">
        <v>52517</v>
      </c>
      <c r="G18" s="136">
        <v>77.8</v>
      </c>
      <c r="H18" s="135">
        <v>7376278</v>
      </c>
      <c r="I18" s="135">
        <v>22719</v>
      </c>
      <c r="J18" s="135">
        <v>20209</v>
      </c>
    </row>
    <row r="19" spans="1:10" ht="18" customHeight="1">
      <c r="A19" s="207" t="s">
        <v>107</v>
      </c>
      <c r="B19" s="133" t="s">
        <v>52</v>
      </c>
      <c r="C19" s="134">
        <v>47</v>
      </c>
      <c r="D19" s="139">
        <v>1287</v>
      </c>
      <c r="E19" s="139">
        <v>468</v>
      </c>
      <c r="F19" s="139">
        <v>1287</v>
      </c>
      <c r="G19" s="140">
        <f aca="true" t="shared" si="1" ref="G19:G24">F19/D19*100</f>
        <v>100</v>
      </c>
      <c r="H19" s="139">
        <v>104251</v>
      </c>
      <c r="I19" s="139">
        <v>1008</v>
      </c>
      <c r="J19" s="139">
        <v>286</v>
      </c>
    </row>
    <row r="20" spans="1:10" ht="18" customHeight="1">
      <c r="A20" s="208"/>
      <c r="B20" s="137"/>
      <c r="C20" s="138">
        <v>50</v>
      </c>
      <c r="D20" s="100">
        <v>7990</v>
      </c>
      <c r="E20" s="100">
        <v>2709</v>
      </c>
      <c r="F20" s="100">
        <v>7990</v>
      </c>
      <c r="G20" s="141">
        <f t="shared" si="1"/>
        <v>100</v>
      </c>
      <c r="H20" s="100">
        <v>743173</v>
      </c>
      <c r="I20" s="100">
        <v>3427</v>
      </c>
      <c r="J20" s="100">
        <v>2031</v>
      </c>
    </row>
    <row r="21" spans="1:10" ht="18" customHeight="1">
      <c r="A21" s="208"/>
      <c r="B21" s="137"/>
      <c r="C21" s="138">
        <v>55</v>
      </c>
      <c r="D21" s="100">
        <v>23619</v>
      </c>
      <c r="E21" s="100">
        <v>9435</v>
      </c>
      <c r="F21" s="100">
        <v>23619</v>
      </c>
      <c r="G21" s="141">
        <f t="shared" si="1"/>
        <v>100</v>
      </c>
      <c r="H21" s="100">
        <v>2195594</v>
      </c>
      <c r="I21" s="100">
        <v>7903</v>
      </c>
      <c r="J21" s="100">
        <v>6015</v>
      </c>
    </row>
    <row r="22" spans="1:10" ht="18" customHeight="1">
      <c r="A22" s="208"/>
      <c r="B22" s="137"/>
      <c r="C22" s="138">
        <v>60</v>
      </c>
      <c r="D22" s="100">
        <v>29713</v>
      </c>
      <c r="E22" s="100">
        <v>11733</v>
      </c>
      <c r="F22" s="100">
        <v>29713</v>
      </c>
      <c r="G22" s="141">
        <f t="shared" si="1"/>
        <v>100</v>
      </c>
      <c r="H22" s="100">
        <v>2861943</v>
      </c>
      <c r="I22" s="100">
        <v>11072</v>
      </c>
      <c r="J22" s="100">
        <v>7841</v>
      </c>
    </row>
    <row r="23" spans="1:10" ht="18" customHeight="1">
      <c r="A23" s="208"/>
      <c r="B23" s="137" t="s">
        <v>53</v>
      </c>
      <c r="C23" s="138">
        <v>2</v>
      </c>
      <c r="D23" s="100">
        <v>34267</v>
      </c>
      <c r="E23" s="100">
        <v>13422</v>
      </c>
      <c r="F23" s="100">
        <v>34267</v>
      </c>
      <c r="G23" s="141">
        <f t="shared" si="1"/>
        <v>100</v>
      </c>
      <c r="H23" s="100">
        <v>3764882</v>
      </c>
      <c r="I23" s="100">
        <v>13412</v>
      </c>
      <c r="J23" s="100">
        <v>10315</v>
      </c>
    </row>
    <row r="24" spans="1:10" ht="18" customHeight="1">
      <c r="A24" s="208"/>
      <c r="B24" s="137"/>
      <c r="C24" s="138">
        <v>7</v>
      </c>
      <c r="D24" s="100">
        <v>34128</v>
      </c>
      <c r="E24" s="100">
        <v>14393</v>
      </c>
      <c r="F24" s="100">
        <v>34128</v>
      </c>
      <c r="G24" s="141">
        <f t="shared" si="1"/>
        <v>100</v>
      </c>
      <c r="H24" s="100">
        <v>3953950</v>
      </c>
      <c r="I24" s="100">
        <v>13710</v>
      </c>
      <c r="J24" s="100">
        <v>10803</v>
      </c>
    </row>
    <row r="25" spans="1:10" ht="18" customHeight="1">
      <c r="A25" s="208"/>
      <c r="B25" s="137"/>
      <c r="C25" s="138">
        <v>12</v>
      </c>
      <c r="D25" s="100">
        <v>32882</v>
      </c>
      <c r="E25" s="100">
        <v>14486</v>
      </c>
      <c r="F25" s="100">
        <v>32882</v>
      </c>
      <c r="G25" s="141">
        <v>100</v>
      </c>
      <c r="H25" s="100">
        <v>3929280</v>
      </c>
      <c r="I25" s="100">
        <v>12670</v>
      </c>
      <c r="J25" s="100">
        <v>10765</v>
      </c>
    </row>
    <row r="26" spans="1:10" ht="18" customHeight="1">
      <c r="A26" s="208"/>
      <c r="B26" s="137"/>
      <c r="C26" s="138">
        <v>13</v>
      </c>
      <c r="D26" s="100">
        <v>33033</v>
      </c>
      <c r="E26" s="100">
        <v>14699</v>
      </c>
      <c r="F26" s="100">
        <v>33033</v>
      </c>
      <c r="G26" s="141">
        <v>100</v>
      </c>
      <c r="H26" s="100">
        <v>3940700</v>
      </c>
      <c r="I26" s="100">
        <v>13650</v>
      </c>
      <c r="J26" s="100">
        <v>10796.438356164384</v>
      </c>
    </row>
    <row r="27" spans="1:10" ht="18" customHeight="1">
      <c r="A27" s="208"/>
      <c r="B27" s="137"/>
      <c r="C27" s="138">
        <v>14</v>
      </c>
      <c r="D27" s="100">
        <v>33382</v>
      </c>
      <c r="E27" s="100">
        <v>14885</v>
      </c>
      <c r="F27" s="100">
        <v>33382</v>
      </c>
      <c r="G27" s="141">
        <f>F27/D27*100</f>
        <v>100</v>
      </c>
      <c r="H27" s="100">
        <v>3778880</v>
      </c>
      <c r="I27" s="100">
        <v>12920</v>
      </c>
      <c r="J27" s="100">
        <f>H27/365</f>
        <v>10353.09589041096</v>
      </c>
    </row>
    <row r="28" spans="1:10" ht="18" customHeight="1">
      <c r="A28" s="208"/>
      <c r="B28" s="137"/>
      <c r="C28" s="138">
        <v>15</v>
      </c>
      <c r="D28" s="100">
        <v>33289</v>
      </c>
      <c r="E28" s="100">
        <v>14851</v>
      </c>
      <c r="F28" s="100">
        <v>33289</v>
      </c>
      <c r="G28" s="141">
        <v>100</v>
      </c>
      <c r="H28" s="100">
        <v>3524460</v>
      </c>
      <c r="I28" s="100">
        <v>11280</v>
      </c>
      <c r="J28" s="100">
        <v>9630</v>
      </c>
    </row>
    <row r="29" spans="1:10" ht="18" customHeight="1">
      <c r="A29" s="208"/>
      <c r="B29" s="137"/>
      <c r="C29" s="142">
        <v>16</v>
      </c>
      <c r="D29" s="143">
        <v>33057</v>
      </c>
      <c r="E29" s="100">
        <v>14530</v>
      </c>
      <c r="F29" s="100">
        <v>33057</v>
      </c>
      <c r="G29" s="141">
        <v>100</v>
      </c>
      <c r="H29" s="100">
        <v>3479710</v>
      </c>
      <c r="I29" s="100">
        <v>11430</v>
      </c>
      <c r="J29" s="100">
        <v>9533</v>
      </c>
    </row>
    <row r="30" spans="1:10" ht="18" customHeight="1">
      <c r="A30" s="209"/>
      <c r="B30" s="144"/>
      <c r="C30" s="103">
        <v>17</v>
      </c>
      <c r="D30" s="145">
        <v>33394</v>
      </c>
      <c r="E30" s="146">
        <v>14717</v>
      </c>
      <c r="F30" s="146">
        <v>33394</v>
      </c>
      <c r="G30" s="147">
        <v>100</v>
      </c>
      <c r="H30" s="146">
        <v>3533110</v>
      </c>
      <c r="I30" s="146">
        <v>11000</v>
      </c>
      <c r="J30" s="146">
        <v>9680</v>
      </c>
    </row>
    <row r="31" spans="1:10" ht="18" customHeight="1">
      <c r="A31" s="202" t="s">
        <v>108</v>
      </c>
      <c r="B31" s="148" t="s">
        <v>52</v>
      </c>
      <c r="C31" s="138">
        <v>54</v>
      </c>
      <c r="D31" s="135" t="s">
        <v>40</v>
      </c>
      <c r="E31" s="135" t="s">
        <v>40</v>
      </c>
      <c r="F31" s="135" t="s">
        <v>40</v>
      </c>
      <c r="G31" s="135" t="s">
        <v>40</v>
      </c>
      <c r="H31" s="135">
        <v>2061480</v>
      </c>
      <c r="I31" s="135">
        <v>9550</v>
      </c>
      <c r="J31" s="135">
        <v>5632</v>
      </c>
    </row>
    <row r="32" spans="1:10" ht="18" customHeight="1">
      <c r="A32" s="203"/>
      <c r="B32" s="148"/>
      <c r="C32" s="138">
        <v>55</v>
      </c>
      <c r="D32" s="135" t="s">
        <v>40</v>
      </c>
      <c r="E32" s="135" t="s">
        <v>40</v>
      </c>
      <c r="F32" s="135" t="s">
        <v>40</v>
      </c>
      <c r="G32" s="135" t="s">
        <v>40</v>
      </c>
      <c r="H32" s="135">
        <v>2063640</v>
      </c>
      <c r="I32" s="135">
        <v>8600</v>
      </c>
      <c r="J32" s="135">
        <v>5654</v>
      </c>
    </row>
    <row r="33" spans="1:10" ht="18" customHeight="1">
      <c r="A33" s="203"/>
      <c r="B33" s="148"/>
      <c r="C33" s="138">
        <v>60</v>
      </c>
      <c r="D33" s="135" t="s">
        <v>40</v>
      </c>
      <c r="E33" s="135" t="s">
        <v>40</v>
      </c>
      <c r="F33" s="135" t="s">
        <v>40</v>
      </c>
      <c r="G33" s="135" t="s">
        <v>40</v>
      </c>
      <c r="H33" s="135">
        <v>2217127</v>
      </c>
      <c r="I33" s="135">
        <v>9417</v>
      </c>
      <c r="J33" s="135">
        <v>6074</v>
      </c>
    </row>
    <row r="34" spans="1:10" ht="18" customHeight="1">
      <c r="A34" s="203"/>
      <c r="B34" s="148" t="s">
        <v>53</v>
      </c>
      <c r="C34" s="138">
        <v>2</v>
      </c>
      <c r="D34" s="135" t="s">
        <v>40</v>
      </c>
      <c r="E34" s="135" t="s">
        <v>40</v>
      </c>
      <c r="F34" s="135" t="s">
        <v>40</v>
      </c>
      <c r="G34" s="135" t="s">
        <v>40</v>
      </c>
      <c r="H34" s="135">
        <v>2935266</v>
      </c>
      <c r="I34" s="135">
        <v>12088</v>
      </c>
      <c r="J34" s="135">
        <v>8042</v>
      </c>
    </row>
    <row r="35" spans="1:10" ht="18" customHeight="1">
      <c r="A35" s="203"/>
      <c r="B35" s="148"/>
      <c r="C35" s="138">
        <v>7</v>
      </c>
      <c r="D35" s="135" t="s">
        <v>40</v>
      </c>
      <c r="E35" s="135" t="s">
        <v>40</v>
      </c>
      <c r="F35" s="135" t="s">
        <v>40</v>
      </c>
      <c r="G35" s="135" t="s">
        <v>40</v>
      </c>
      <c r="H35" s="135">
        <v>2481130</v>
      </c>
      <c r="I35" s="135">
        <v>10870</v>
      </c>
      <c r="J35" s="135">
        <v>6779</v>
      </c>
    </row>
    <row r="36" spans="1:10" ht="18" customHeight="1">
      <c r="A36" s="203"/>
      <c r="B36" s="148"/>
      <c r="C36" s="138">
        <v>12</v>
      </c>
      <c r="D36" s="135" t="s">
        <v>40</v>
      </c>
      <c r="E36" s="135" t="s">
        <v>40</v>
      </c>
      <c r="F36" s="135" t="s">
        <v>40</v>
      </c>
      <c r="G36" s="135" t="s">
        <v>40</v>
      </c>
      <c r="H36" s="135">
        <v>2374080</v>
      </c>
      <c r="I36" s="135">
        <v>12680</v>
      </c>
      <c r="J36" s="135">
        <v>6504</v>
      </c>
    </row>
    <row r="37" spans="1:10" ht="18" customHeight="1">
      <c r="A37" s="203"/>
      <c r="B37" s="148"/>
      <c r="C37" s="138">
        <v>13</v>
      </c>
      <c r="D37" s="135" t="s">
        <v>40</v>
      </c>
      <c r="E37" s="135" t="s">
        <v>40</v>
      </c>
      <c r="F37" s="135" t="s">
        <v>40</v>
      </c>
      <c r="G37" s="135" t="s">
        <v>40</v>
      </c>
      <c r="H37" s="135">
        <v>2226110</v>
      </c>
      <c r="I37" s="135">
        <v>10410</v>
      </c>
      <c r="J37" s="135">
        <v>6098.931506849315</v>
      </c>
    </row>
    <row r="38" spans="1:10" ht="18" customHeight="1">
      <c r="A38" s="203"/>
      <c r="B38" s="148"/>
      <c r="C38" s="138">
        <v>14</v>
      </c>
      <c r="D38" s="135" t="s">
        <v>40</v>
      </c>
      <c r="E38" s="135" t="s">
        <v>40</v>
      </c>
      <c r="F38" s="135" t="s">
        <v>40</v>
      </c>
      <c r="G38" s="135" t="s">
        <v>40</v>
      </c>
      <c r="H38" s="135">
        <v>2320190</v>
      </c>
      <c r="I38" s="135">
        <v>11180</v>
      </c>
      <c r="J38" s="135">
        <f>H38/365</f>
        <v>6356.684931506849</v>
      </c>
    </row>
    <row r="39" spans="1:10" ht="18" customHeight="1">
      <c r="A39" s="203"/>
      <c r="B39" s="148"/>
      <c r="C39" s="138">
        <v>15</v>
      </c>
      <c r="D39" s="135" t="s">
        <v>40</v>
      </c>
      <c r="E39" s="135" t="s">
        <v>40</v>
      </c>
      <c r="F39" s="135" t="s">
        <v>40</v>
      </c>
      <c r="G39" s="135" t="s">
        <v>40</v>
      </c>
      <c r="H39" s="135">
        <v>1973320</v>
      </c>
      <c r="I39" s="135">
        <v>9090</v>
      </c>
      <c r="J39" s="135">
        <v>5392</v>
      </c>
    </row>
    <row r="40" spans="1:10" ht="18" customHeight="1">
      <c r="A40" s="203"/>
      <c r="B40" s="148"/>
      <c r="C40" s="142">
        <v>16</v>
      </c>
      <c r="D40" s="135" t="s">
        <v>40</v>
      </c>
      <c r="E40" s="135" t="s">
        <v>40</v>
      </c>
      <c r="F40" s="135" t="s">
        <v>40</v>
      </c>
      <c r="G40" s="135" t="s">
        <v>40</v>
      </c>
      <c r="H40" s="135">
        <v>2146000</v>
      </c>
      <c r="I40" s="135">
        <v>9580</v>
      </c>
      <c r="J40" s="135">
        <v>5879</v>
      </c>
    </row>
    <row r="41" spans="1:10" ht="18" customHeight="1">
      <c r="A41" s="204"/>
      <c r="C41" s="103">
        <v>17</v>
      </c>
      <c r="D41" s="135" t="s">
        <v>40</v>
      </c>
      <c r="E41" s="135" t="s">
        <v>40</v>
      </c>
      <c r="F41" s="135" t="s">
        <v>40</v>
      </c>
      <c r="G41" s="135" t="s">
        <v>40</v>
      </c>
      <c r="H41" s="146">
        <v>1953090</v>
      </c>
      <c r="I41" s="146">
        <v>7750</v>
      </c>
      <c r="J41" s="146">
        <v>5351</v>
      </c>
    </row>
    <row r="42" spans="1:10" ht="16.5" customHeight="1">
      <c r="A42" s="77" t="s">
        <v>144</v>
      </c>
      <c r="B42" s="77"/>
      <c r="C42" s="77"/>
      <c r="D42" s="77"/>
      <c r="E42" s="77"/>
      <c r="F42" s="77"/>
      <c r="G42" s="149"/>
      <c r="H42" s="205" t="s">
        <v>109</v>
      </c>
      <c r="I42" s="205"/>
      <c r="J42" s="205"/>
    </row>
    <row r="43" spans="1:6" ht="16.5" customHeight="1">
      <c r="A43" s="206" t="s">
        <v>145</v>
      </c>
      <c r="B43" s="206"/>
      <c r="C43" s="206"/>
      <c r="D43" s="206"/>
      <c r="E43" s="206"/>
      <c r="F43" s="206"/>
    </row>
    <row r="44" ht="16.5" customHeight="1"/>
  </sheetData>
  <sheetProtection/>
  <mergeCells count="11">
    <mergeCell ref="A43:F43"/>
    <mergeCell ref="A19:A30"/>
    <mergeCell ref="A31:A41"/>
    <mergeCell ref="G4:G5"/>
    <mergeCell ref="H4:J4"/>
    <mergeCell ref="A4:C5"/>
    <mergeCell ref="D4:D5"/>
    <mergeCell ref="E4:E5"/>
    <mergeCell ref="F4:F5"/>
    <mergeCell ref="A6:A18"/>
    <mergeCell ref="H42:J4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17" customWidth="1"/>
    <col min="2" max="2" width="1.12109375" style="117" customWidth="1"/>
    <col min="3" max="3" width="5.625" style="117" customWidth="1"/>
    <col min="4" max="10" width="11.375" style="117" customWidth="1"/>
    <col min="11" max="11" width="2.75390625" style="117" customWidth="1"/>
    <col min="12" max="16384" width="9.00390625" style="117" customWidth="1"/>
  </cols>
  <sheetData>
    <row r="1" spans="1:10" ht="24.75" customHeight="1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</row>
    <row r="2" spans="1:10" s="119" customFormat="1" ht="14.25" customHeight="1">
      <c r="A2" s="118" t="s">
        <v>41</v>
      </c>
      <c r="B2" s="118"/>
      <c r="J2" s="120" t="s">
        <v>42</v>
      </c>
    </row>
    <row r="3" spans="1:10" ht="15" customHeight="1">
      <c r="A3" s="211" t="s">
        <v>43</v>
      </c>
      <c r="B3" s="211"/>
      <c r="C3" s="212"/>
      <c r="D3" s="188" t="s">
        <v>44</v>
      </c>
      <c r="E3" s="188"/>
      <c r="F3" s="188"/>
      <c r="G3" s="188"/>
      <c r="H3" s="188" t="s">
        <v>45</v>
      </c>
      <c r="I3" s="188"/>
      <c r="J3" s="190"/>
    </row>
    <row r="4" spans="1:10" ht="13.5" customHeight="1">
      <c r="A4" s="213"/>
      <c r="B4" s="213"/>
      <c r="C4" s="214"/>
      <c r="D4" s="192" t="s">
        <v>139</v>
      </c>
      <c r="E4" s="192"/>
      <c r="F4" s="192" t="s">
        <v>46</v>
      </c>
      <c r="G4" s="192" t="s">
        <v>47</v>
      </c>
      <c r="H4" s="192" t="s">
        <v>48</v>
      </c>
      <c r="I4" s="192" t="s">
        <v>49</v>
      </c>
      <c r="J4" s="193" t="s">
        <v>47</v>
      </c>
    </row>
    <row r="5" spans="1:10" ht="13.5" customHeight="1">
      <c r="A5" s="213"/>
      <c r="B5" s="213"/>
      <c r="C5" s="214"/>
      <c r="D5" s="10" t="s">
        <v>50</v>
      </c>
      <c r="E5" s="10" t="s">
        <v>51</v>
      </c>
      <c r="F5" s="192"/>
      <c r="G5" s="192"/>
      <c r="H5" s="192"/>
      <c r="I5" s="192"/>
      <c r="J5" s="193"/>
    </row>
    <row r="6" spans="1:10" ht="15" customHeight="1">
      <c r="A6" s="26"/>
      <c r="B6" s="26" t="s">
        <v>52</v>
      </c>
      <c r="C6" s="27">
        <v>40</v>
      </c>
      <c r="D6" s="121">
        <v>3</v>
      </c>
      <c r="E6" s="121">
        <v>2</v>
      </c>
      <c r="F6" s="121">
        <v>5357</v>
      </c>
      <c r="G6" s="121">
        <v>3058</v>
      </c>
      <c r="H6" s="121">
        <v>7</v>
      </c>
      <c r="I6" s="121">
        <v>698</v>
      </c>
      <c r="J6" s="121">
        <v>333</v>
      </c>
    </row>
    <row r="7" spans="1:10" ht="15" customHeight="1">
      <c r="A7" s="28"/>
      <c r="B7" s="28"/>
      <c r="C7" s="29">
        <v>45</v>
      </c>
      <c r="D7" s="121">
        <v>3</v>
      </c>
      <c r="E7" s="121">
        <v>2</v>
      </c>
      <c r="F7" s="121">
        <v>23759</v>
      </c>
      <c r="G7" s="121">
        <v>11956</v>
      </c>
      <c r="H7" s="121">
        <v>7</v>
      </c>
      <c r="I7" s="121">
        <v>4901</v>
      </c>
      <c r="J7" s="121">
        <v>2587</v>
      </c>
    </row>
    <row r="8" spans="1:10" ht="15" customHeight="1">
      <c r="A8" s="28"/>
      <c r="B8" s="28"/>
      <c r="C8" s="29">
        <v>50</v>
      </c>
      <c r="D8" s="121">
        <v>7</v>
      </c>
      <c r="E8" s="121">
        <v>6</v>
      </c>
      <c r="F8" s="121">
        <v>65251</v>
      </c>
      <c r="G8" s="121">
        <v>42296</v>
      </c>
      <c r="H8" s="121">
        <v>7</v>
      </c>
      <c r="I8" s="121">
        <v>8673</v>
      </c>
      <c r="J8" s="121">
        <v>4463</v>
      </c>
    </row>
    <row r="9" spans="1:10" ht="15" customHeight="1">
      <c r="A9" s="28"/>
      <c r="B9" s="28"/>
      <c r="C9" s="29">
        <v>55</v>
      </c>
      <c r="D9" s="121">
        <v>8</v>
      </c>
      <c r="E9" s="121">
        <v>6</v>
      </c>
      <c r="F9" s="121">
        <v>136911</v>
      </c>
      <c r="G9" s="121">
        <v>69305</v>
      </c>
      <c r="H9" s="121">
        <v>7</v>
      </c>
      <c r="I9" s="121">
        <v>14282</v>
      </c>
      <c r="J9" s="121">
        <v>3843</v>
      </c>
    </row>
    <row r="10" spans="1:10" ht="15" customHeight="1">
      <c r="A10" s="28"/>
      <c r="B10" s="28"/>
      <c r="C10" s="29">
        <v>60</v>
      </c>
      <c r="D10" s="121">
        <v>8</v>
      </c>
      <c r="E10" s="121">
        <v>6</v>
      </c>
      <c r="F10" s="121">
        <v>180746</v>
      </c>
      <c r="G10" s="121">
        <v>89143</v>
      </c>
      <c r="H10" s="121">
        <v>7</v>
      </c>
      <c r="I10" s="121">
        <v>21178</v>
      </c>
      <c r="J10" s="121">
        <v>4362</v>
      </c>
    </row>
    <row r="11" spans="1:10" ht="15" customHeight="1">
      <c r="A11" s="28"/>
      <c r="B11" s="28" t="s">
        <v>53</v>
      </c>
      <c r="C11" s="29">
        <v>2</v>
      </c>
      <c r="D11" s="121">
        <v>8</v>
      </c>
      <c r="E11" s="121">
        <v>6</v>
      </c>
      <c r="F11" s="121">
        <v>320034</v>
      </c>
      <c r="G11" s="121">
        <v>201802</v>
      </c>
      <c r="H11" s="121">
        <v>7</v>
      </c>
      <c r="I11" s="121">
        <v>38027</v>
      </c>
      <c r="J11" s="121">
        <v>5867</v>
      </c>
    </row>
    <row r="12" spans="1:10" ht="15" customHeight="1">
      <c r="A12" s="28"/>
      <c r="B12" s="28"/>
      <c r="C12" s="29">
        <v>7</v>
      </c>
      <c r="D12" s="121">
        <v>8</v>
      </c>
      <c r="E12" s="121">
        <v>7</v>
      </c>
      <c r="F12" s="121">
        <v>384090</v>
      </c>
      <c r="G12" s="121">
        <v>268563</v>
      </c>
      <c r="H12" s="121">
        <v>6</v>
      </c>
      <c r="I12" s="121">
        <v>51477</v>
      </c>
      <c r="J12" s="121">
        <v>12253</v>
      </c>
    </row>
    <row r="13" spans="1:10" s="124" customFormat="1" ht="15" customHeight="1">
      <c r="A13" s="28"/>
      <c r="B13" s="28"/>
      <c r="C13" s="29">
        <v>12</v>
      </c>
      <c r="D13" s="122">
        <v>8</v>
      </c>
      <c r="E13" s="123">
        <v>9</v>
      </c>
      <c r="F13" s="123">
        <v>423370</v>
      </c>
      <c r="G13" s="123">
        <v>291740</v>
      </c>
      <c r="H13" s="123">
        <v>6</v>
      </c>
      <c r="I13" s="123">
        <v>57621</v>
      </c>
      <c r="J13" s="123">
        <v>14994</v>
      </c>
    </row>
    <row r="14" spans="1:10" s="124" customFormat="1" ht="15" customHeight="1">
      <c r="A14" s="28"/>
      <c r="B14" s="28"/>
      <c r="C14" s="29">
        <v>13</v>
      </c>
      <c r="D14" s="122">
        <v>8</v>
      </c>
      <c r="E14" s="123">
        <v>8</v>
      </c>
      <c r="F14" s="123">
        <v>429351</v>
      </c>
      <c r="G14" s="123">
        <v>283645</v>
      </c>
      <c r="H14" s="123">
        <v>6</v>
      </c>
      <c r="I14" s="123">
        <v>61071</v>
      </c>
      <c r="J14" s="123">
        <v>14892</v>
      </c>
    </row>
    <row r="15" spans="1:10" s="124" customFormat="1" ht="15" customHeight="1">
      <c r="A15" s="28"/>
      <c r="B15" s="28"/>
      <c r="C15" s="29">
        <v>14</v>
      </c>
      <c r="D15" s="122">
        <v>10</v>
      </c>
      <c r="E15" s="123">
        <v>8</v>
      </c>
      <c r="F15" s="123">
        <v>453588</v>
      </c>
      <c r="G15" s="123">
        <v>270427</v>
      </c>
      <c r="H15" s="123">
        <v>7</v>
      </c>
      <c r="I15" s="123">
        <v>73202</v>
      </c>
      <c r="J15" s="123">
        <v>17132</v>
      </c>
    </row>
    <row r="16" spans="1:10" s="124" customFormat="1" ht="15" customHeight="1">
      <c r="A16" s="28"/>
      <c r="B16" s="28"/>
      <c r="C16" s="29">
        <v>15</v>
      </c>
      <c r="D16" s="122">
        <v>10</v>
      </c>
      <c r="E16" s="123">
        <v>7</v>
      </c>
      <c r="F16" s="123">
        <v>457084</v>
      </c>
      <c r="G16" s="123">
        <v>267470</v>
      </c>
      <c r="H16" s="123">
        <v>7</v>
      </c>
      <c r="I16" s="123">
        <v>73422</v>
      </c>
      <c r="J16" s="123">
        <v>17592</v>
      </c>
    </row>
    <row r="17" spans="1:10" s="124" customFormat="1" ht="15" customHeight="1">
      <c r="A17" s="28"/>
      <c r="B17" s="28"/>
      <c r="C17" s="78">
        <v>16</v>
      </c>
      <c r="D17" s="122">
        <v>10</v>
      </c>
      <c r="E17" s="123">
        <v>6</v>
      </c>
      <c r="F17" s="123">
        <v>457495</v>
      </c>
      <c r="G17" s="123">
        <v>290267</v>
      </c>
      <c r="H17" s="123">
        <v>7</v>
      </c>
      <c r="I17" s="123">
        <v>74603</v>
      </c>
      <c r="J17" s="123">
        <v>20840</v>
      </c>
    </row>
    <row r="18" spans="1:10" s="124" customFormat="1" ht="15" customHeight="1">
      <c r="A18" s="30"/>
      <c r="B18" s="30"/>
      <c r="C18" s="72">
        <v>17</v>
      </c>
      <c r="D18" s="125">
        <v>10</v>
      </c>
      <c r="E18" s="126">
        <v>7</v>
      </c>
      <c r="F18" s="126">
        <v>497332</v>
      </c>
      <c r="G18" s="126">
        <v>278923</v>
      </c>
      <c r="H18" s="126">
        <v>9</v>
      </c>
      <c r="I18" s="126">
        <v>94176</v>
      </c>
      <c r="J18" s="126">
        <v>24843</v>
      </c>
    </row>
    <row r="19" ht="13.5" customHeight="1">
      <c r="J19" s="127" t="s">
        <v>54</v>
      </c>
    </row>
    <row r="20" ht="6.75" customHeight="1"/>
    <row r="21" spans="1:10" ht="22.5" customHeight="1">
      <c r="A21" s="4" t="s">
        <v>130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4.25" customHeight="1">
      <c r="A22" s="118" t="s">
        <v>55</v>
      </c>
      <c r="B22" s="118"/>
      <c r="C22" s="119"/>
      <c r="D22" s="119"/>
      <c r="E22" s="119"/>
      <c r="F22" s="119"/>
      <c r="G22" s="119"/>
      <c r="H22" s="119"/>
      <c r="I22" s="119"/>
      <c r="J22" s="120" t="s">
        <v>42</v>
      </c>
    </row>
    <row r="23" spans="1:10" s="119" customFormat="1" ht="13.5" customHeight="1">
      <c r="A23" s="211" t="s">
        <v>43</v>
      </c>
      <c r="B23" s="211"/>
      <c r="C23" s="212"/>
      <c r="D23" s="188" t="s">
        <v>56</v>
      </c>
      <c r="E23" s="188"/>
      <c r="F23" s="188"/>
      <c r="G23" s="188" t="s">
        <v>57</v>
      </c>
      <c r="H23" s="188"/>
      <c r="I23" s="188" t="s">
        <v>58</v>
      </c>
      <c r="J23" s="190"/>
    </row>
    <row r="24" spans="1:10" ht="13.5" customHeight="1">
      <c r="A24" s="213"/>
      <c r="B24" s="213"/>
      <c r="C24" s="214"/>
      <c r="D24" s="31" t="s">
        <v>59</v>
      </c>
      <c r="E24" s="10" t="s">
        <v>60</v>
      </c>
      <c r="F24" s="10" t="s">
        <v>61</v>
      </c>
      <c r="G24" s="192"/>
      <c r="H24" s="192"/>
      <c r="I24" s="192"/>
      <c r="J24" s="193"/>
    </row>
    <row r="25" spans="1:10" ht="13.5" customHeight="1">
      <c r="A25" s="32"/>
      <c r="B25" s="32" t="s">
        <v>52</v>
      </c>
      <c r="C25" s="27">
        <v>50</v>
      </c>
      <c r="D25" s="21">
        <v>12</v>
      </c>
      <c r="E25" s="121">
        <v>1</v>
      </c>
      <c r="F25" s="121">
        <v>11</v>
      </c>
      <c r="G25" s="121"/>
      <c r="H25" s="121">
        <v>6326940</v>
      </c>
      <c r="I25" s="121"/>
      <c r="J25" s="121">
        <v>4746872</v>
      </c>
    </row>
    <row r="26" spans="1:10" ht="13.5" customHeight="1">
      <c r="A26" s="32"/>
      <c r="B26" s="32"/>
      <c r="C26" s="29">
        <v>55</v>
      </c>
      <c r="D26" s="23">
        <v>14</v>
      </c>
      <c r="E26" s="121">
        <v>1</v>
      </c>
      <c r="F26" s="121">
        <v>13</v>
      </c>
      <c r="G26" s="121"/>
      <c r="H26" s="121">
        <v>24637326</v>
      </c>
      <c r="I26" s="121"/>
      <c r="J26" s="121">
        <v>20552945</v>
      </c>
    </row>
    <row r="27" spans="1:10" ht="13.5" customHeight="1">
      <c r="A27" s="32"/>
      <c r="B27" s="32"/>
      <c r="C27" s="29">
        <v>60</v>
      </c>
      <c r="D27" s="23">
        <v>17</v>
      </c>
      <c r="E27" s="121">
        <v>2</v>
      </c>
      <c r="F27" s="121">
        <v>15</v>
      </c>
      <c r="G27" s="121"/>
      <c r="H27" s="121">
        <v>18052016</v>
      </c>
      <c r="I27" s="121"/>
      <c r="J27" s="121">
        <v>17065120</v>
      </c>
    </row>
    <row r="28" spans="1:10" ht="13.5" customHeight="1">
      <c r="A28" s="32"/>
      <c r="B28" s="32" t="s">
        <v>53</v>
      </c>
      <c r="C28" s="29">
        <v>2</v>
      </c>
      <c r="D28" s="23">
        <v>17</v>
      </c>
      <c r="E28" s="121">
        <v>2</v>
      </c>
      <c r="F28" s="121">
        <v>15</v>
      </c>
      <c r="G28" s="121"/>
      <c r="H28" s="121">
        <v>62525470</v>
      </c>
      <c r="I28" s="121"/>
      <c r="J28" s="121">
        <v>65290672</v>
      </c>
    </row>
    <row r="29" spans="1:10" ht="13.5" customHeight="1">
      <c r="A29" s="32"/>
      <c r="B29" s="32"/>
      <c r="C29" s="29">
        <v>7</v>
      </c>
      <c r="D29" s="23">
        <v>19</v>
      </c>
      <c r="E29" s="121">
        <v>2</v>
      </c>
      <c r="F29" s="121">
        <v>17</v>
      </c>
      <c r="G29" s="121"/>
      <c r="H29" s="128" t="s">
        <v>62</v>
      </c>
      <c r="I29" s="128"/>
      <c r="J29" s="128" t="s">
        <v>62</v>
      </c>
    </row>
    <row r="30" spans="1:10" ht="13.5" customHeight="1">
      <c r="A30" s="28"/>
      <c r="B30" s="28"/>
      <c r="C30" s="29">
        <v>12</v>
      </c>
      <c r="D30" s="23">
        <v>20</v>
      </c>
      <c r="E30" s="129">
        <v>2</v>
      </c>
      <c r="F30" s="129">
        <v>18</v>
      </c>
      <c r="G30" s="129"/>
      <c r="H30" s="130" t="s">
        <v>62</v>
      </c>
      <c r="I30" s="130"/>
      <c r="J30" s="130" t="s">
        <v>62</v>
      </c>
    </row>
    <row r="31" spans="1:10" ht="13.5" customHeight="1">
      <c r="A31" s="28"/>
      <c r="B31" s="28"/>
      <c r="C31" s="29">
        <v>13</v>
      </c>
      <c r="D31" s="23">
        <v>20</v>
      </c>
      <c r="E31" s="129">
        <v>2</v>
      </c>
      <c r="F31" s="129">
        <v>18</v>
      </c>
      <c r="G31" s="129"/>
      <c r="H31" s="130" t="s">
        <v>62</v>
      </c>
      <c r="I31" s="130"/>
      <c r="J31" s="130" t="s">
        <v>62</v>
      </c>
    </row>
    <row r="32" spans="1:10" ht="13.5" customHeight="1">
      <c r="A32" s="28"/>
      <c r="B32" s="28"/>
      <c r="C32" s="29">
        <v>14</v>
      </c>
      <c r="D32" s="23">
        <v>20</v>
      </c>
      <c r="E32" s="129">
        <v>2</v>
      </c>
      <c r="F32" s="129">
        <v>18</v>
      </c>
      <c r="G32" s="129"/>
      <c r="H32" s="130" t="s">
        <v>135</v>
      </c>
      <c r="I32" s="130"/>
      <c r="J32" s="130" t="s">
        <v>135</v>
      </c>
    </row>
    <row r="33" spans="1:10" ht="13.5" customHeight="1">
      <c r="A33" s="28"/>
      <c r="B33" s="28"/>
      <c r="C33" s="29">
        <v>15</v>
      </c>
      <c r="D33" s="23">
        <v>20</v>
      </c>
      <c r="E33" s="129">
        <v>2</v>
      </c>
      <c r="F33" s="129">
        <v>18</v>
      </c>
      <c r="G33" s="129"/>
      <c r="H33" s="130" t="s">
        <v>135</v>
      </c>
      <c r="I33" s="130"/>
      <c r="J33" s="130" t="s">
        <v>135</v>
      </c>
    </row>
    <row r="34" spans="1:10" ht="13.5" customHeight="1">
      <c r="A34" s="28"/>
      <c r="B34" s="28"/>
      <c r="C34" s="79">
        <v>16</v>
      </c>
      <c r="D34" s="23">
        <v>20</v>
      </c>
      <c r="E34" s="129">
        <v>2</v>
      </c>
      <c r="F34" s="129">
        <v>18</v>
      </c>
      <c r="G34" s="129"/>
      <c r="H34" s="130" t="s">
        <v>135</v>
      </c>
      <c r="I34" s="130"/>
      <c r="J34" s="130" t="s">
        <v>135</v>
      </c>
    </row>
    <row r="35" spans="1:10" ht="13.5" customHeight="1">
      <c r="A35" s="30"/>
      <c r="B35" s="30"/>
      <c r="C35" s="73">
        <v>17</v>
      </c>
      <c r="D35" s="76">
        <v>24</v>
      </c>
      <c r="E35" s="131">
        <v>2</v>
      </c>
      <c r="F35" s="131">
        <v>22</v>
      </c>
      <c r="G35" s="131"/>
      <c r="H35" s="132" t="s">
        <v>135</v>
      </c>
      <c r="I35" s="132"/>
      <c r="J35" s="132" t="s">
        <v>135</v>
      </c>
    </row>
    <row r="36" spans="1:10" s="124" customFormat="1" ht="13.5" customHeight="1">
      <c r="A36" s="57" t="s">
        <v>121</v>
      </c>
      <c r="B36" s="59" t="s">
        <v>149</v>
      </c>
      <c r="C36" s="35"/>
      <c r="J36" s="68" t="s">
        <v>136</v>
      </c>
    </row>
    <row r="37" spans="1:10" s="55" customFormat="1" ht="13.5" customHeight="1">
      <c r="A37" s="59" t="s">
        <v>63</v>
      </c>
      <c r="B37" s="59" t="s">
        <v>146</v>
      </c>
      <c r="J37" s="58"/>
    </row>
    <row r="38" spans="1:7" ht="11.25" customHeight="1">
      <c r="A38" s="34"/>
      <c r="B38" s="34"/>
      <c r="C38" s="34"/>
      <c r="D38" s="34"/>
      <c r="E38" s="34"/>
      <c r="F38" s="34"/>
      <c r="G38" s="34"/>
    </row>
    <row r="39" spans="1:10" ht="24" customHeight="1">
      <c r="A39" s="4" t="s">
        <v>131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3.5" customHeight="1">
      <c r="A40" s="118" t="s">
        <v>55</v>
      </c>
      <c r="B40" s="118"/>
      <c r="C40" s="119"/>
      <c r="D40" s="119"/>
      <c r="E40" s="119"/>
      <c r="F40" s="119"/>
      <c r="G40" s="119"/>
      <c r="H40" s="119"/>
      <c r="I40" s="119"/>
      <c r="J40" s="119"/>
    </row>
    <row r="41" spans="1:10" ht="13.5" customHeight="1">
      <c r="A41" s="211" t="s">
        <v>43</v>
      </c>
      <c r="B41" s="211"/>
      <c r="C41" s="212"/>
      <c r="D41" s="188" t="s">
        <v>64</v>
      </c>
      <c r="E41" s="188"/>
      <c r="F41" s="188"/>
      <c r="G41" s="188" t="s">
        <v>65</v>
      </c>
      <c r="H41" s="188"/>
      <c r="I41" s="188" t="s">
        <v>66</v>
      </c>
      <c r="J41" s="190"/>
    </row>
    <row r="42" spans="1:10" s="119" customFormat="1" ht="13.5" customHeight="1">
      <c r="A42" s="213"/>
      <c r="B42" s="213"/>
      <c r="C42" s="214"/>
      <c r="D42" s="31" t="s">
        <v>59</v>
      </c>
      <c r="E42" s="10" t="s">
        <v>60</v>
      </c>
      <c r="F42" s="10" t="s">
        <v>61</v>
      </c>
      <c r="G42" s="10" t="s">
        <v>67</v>
      </c>
      <c r="H42" s="10" t="s">
        <v>68</v>
      </c>
      <c r="I42" s="10" t="s">
        <v>67</v>
      </c>
      <c r="J42" s="20" t="s">
        <v>68</v>
      </c>
    </row>
    <row r="43" spans="1:10" ht="15" customHeight="1">
      <c r="A43" s="32"/>
      <c r="B43" s="32" t="s">
        <v>52</v>
      </c>
      <c r="C43" s="27">
        <v>55</v>
      </c>
      <c r="D43" s="21">
        <v>14</v>
      </c>
      <c r="E43" s="121">
        <v>1</v>
      </c>
      <c r="F43" s="121">
        <v>13</v>
      </c>
      <c r="G43" s="121">
        <v>2437</v>
      </c>
      <c r="H43" s="121">
        <v>18656</v>
      </c>
      <c r="I43" s="121">
        <v>24426</v>
      </c>
      <c r="J43" s="121">
        <v>119123</v>
      </c>
    </row>
    <row r="44" spans="1:10" ht="15" customHeight="1">
      <c r="A44" s="32"/>
      <c r="B44" s="32"/>
      <c r="C44" s="29">
        <v>60</v>
      </c>
      <c r="D44" s="23">
        <v>15</v>
      </c>
      <c r="E44" s="121">
        <v>1</v>
      </c>
      <c r="F44" s="121">
        <v>14</v>
      </c>
      <c r="G44" s="121">
        <v>3239</v>
      </c>
      <c r="H44" s="121">
        <v>28165</v>
      </c>
      <c r="I44" s="121">
        <v>27182</v>
      </c>
      <c r="J44" s="121">
        <v>182818</v>
      </c>
    </row>
    <row r="45" spans="1:10" ht="15" customHeight="1">
      <c r="A45" s="32"/>
      <c r="B45" s="32" t="s">
        <v>27</v>
      </c>
      <c r="C45" s="29">
        <v>2</v>
      </c>
      <c r="D45" s="23">
        <v>19</v>
      </c>
      <c r="E45" s="121">
        <v>1</v>
      </c>
      <c r="F45" s="121">
        <v>18</v>
      </c>
      <c r="G45" s="121">
        <v>6425</v>
      </c>
      <c r="H45" s="121">
        <v>75057</v>
      </c>
      <c r="I45" s="121">
        <v>38026</v>
      </c>
      <c r="J45" s="121">
        <v>352503</v>
      </c>
    </row>
    <row r="46" spans="1:10" ht="15" customHeight="1">
      <c r="A46" s="32"/>
      <c r="B46" s="32"/>
      <c r="C46" s="29">
        <v>7</v>
      </c>
      <c r="D46" s="23">
        <v>18</v>
      </c>
      <c r="E46" s="121">
        <v>1</v>
      </c>
      <c r="F46" s="121">
        <v>17</v>
      </c>
      <c r="G46" s="121">
        <v>3809</v>
      </c>
      <c r="H46" s="121">
        <v>70693</v>
      </c>
      <c r="I46" s="121">
        <v>43693</v>
      </c>
      <c r="J46" s="121">
        <v>439194</v>
      </c>
    </row>
    <row r="47" spans="1:10" s="124" customFormat="1" ht="15" customHeight="1">
      <c r="A47" s="28"/>
      <c r="B47" s="28"/>
      <c r="C47" s="29">
        <v>12</v>
      </c>
      <c r="D47" s="23">
        <v>19</v>
      </c>
      <c r="E47" s="129">
        <v>1</v>
      </c>
      <c r="F47" s="129">
        <v>18</v>
      </c>
      <c r="G47" s="129">
        <v>2609</v>
      </c>
      <c r="H47" s="129">
        <v>46273</v>
      </c>
      <c r="I47" s="129">
        <v>39501</v>
      </c>
      <c r="J47" s="129">
        <v>438002</v>
      </c>
    </row>
    <row r="48" spans="1:10" ht="15" customHeight="1">
      <c r="A48" s="28"/>
      <c r="B48" s="28"/>
      <c r="C48" s="29">
        <v>13</v>
      </c>
      <c r="D48" s="23">
        <v>19</v>
      </c>
      <c r="E48" s="129">
        <v>1</v>
      </c>
      <c r="F48" s="129">
        <v>18</v>
      </c>
      <c r="G48" s="129">
        <v>2306</v>
      </c>
      <c r="H48" s="129">
        <v>41488</v>
      </c>
      <c r="I48" s="129">
        <v>38039</v>
      </c>
      <c r="J48" s="129">
        <v>416934</v>
      </c>
    </row>
    <row r="49" spans="1:10" ht="15" customHeight="1">
      <c r="A49" s="28"/>
      <c r="B49" s="28"/>
      <c r="C49" s="29">
        <v>14</v>
      </c>
      <c r="D49" s="23">
        <v>19</v>
      </c>
      <c r="E49" s="129">
        <v>1</v>
      </c>
      <c r="F49" s="129">
        <v>18</v>
      </c>
      <c r="G49" s="129">
        <v>2202</v>
      </c>
      <c r="H49" s="129">
        <v>36448</v>
      </c>
      <c r="I49" s="129">
        <v>36168</v>
      </c>
      <c r="J49" s="129">
        <v>397528</v>
      </c>
    </row>
    <row r="50" spans="1:10" ht="15" customHeight="1">
      <c r="A50" s="28"/>
      <c r="B50" s="28"/>
      <c r="C50" s="29">
        <v>15</v>
      </c>
      <c r="D50" s="23">
        <v>19</v>
      </c>
      <c r="E50" s="129">
        <v>1</v>
      </c>
      <c r="F50" s="129">
        <v>18</v>
      </c>
      <c r="G50" s="129">
        <v>1626</v>
      </c>
      <c r="H50" s="129">
        <v>22323</v>
      </c>
      <c r="I50" s="129">
        <v>33978</v>
      </c>
      <c r="J50" s="129">
        <v>371201</v>
      </c>
    </row>
    <row r="51" spans="1:10" ht="15" customHeight="1">
      <c r="A51" s="28"/>
      <c r="B51" s="28"/>
      <c r="C51" s="79">
        <v>16</v>
      </c>
      <c r="D51" s="23">
        <v>19</v>
      </c>
      <c r="E51" s="129">
        <v>1</v>
      </c>
      <c r="F51" s="129">
        <v>18</v>
      </c>
      <c r="G51" s="129">
        <v>1563</v>
      </c>
      <c r="H51" s="129">
        <v>23022</v>
      </c>
      <c r="I51" s="129">
        <v>32135</v>
      </c>
      <c r="J51" s="129">
        <v>474849</v>
      </c>
    </row>
    <row r="52" spans="1:10" ht="15" customHeight="1">
      <c r="A52" s="30"/>
      <c r="B52" s="30"/>
      <c r="C52" s="73">
        <v>17</v>
      </c>
      <c r="D52" s="76">
        <v>23</v>
      </c>
      <c r="E52" s="131">
        <v>1</v>
      </c>
      <c r="F52" s="131">
        <v>22</v>
      </c>
      <c r="G52" s="131">
        <v>1694</v>
      </c>
      <c r="H52" s="131">
        <v>23830</v>
      </c>
      <c r="I52" s="131">
        <v>36566</v>
      </c>
      <c r="J52" s="131">
        <v>529228</v>
      </c>
    </row>
    <row r="53" spans="1:10" ht="13.5" customHeight="1">
      <c r="A53" s="60" t="s">
        <v>121</v>
      </c>
      <c r="B53" s="55" t="s">
        <v>120</v>
      </c>
      <c r="C53" s="56"/>
      <c r="J53" s="68" t="s">
        <v>136</v>
      </c>
    </row>
    <row r="54" spans="1:2" s="55" customFormat="1" ht="13.5" customHeight="1">
      <c r="A54" s="60"/>
      <c r="B54" s="55" t="s">
        <v>148</v>
      </c>
    </row>
    <row r="55" spans="1:3" ht="13.5">
      <c r="A55" s="33"/>
      <c r="B55" s="55" t="s">
        <v>147</v>
      </c>
      <c r="C55" s="33"/>
    </row>
  </sheetData>
  <sheetProtection/>
  <mergeCells count="17">
    <mergeCell ref="D41:F41"/>
    <mergeCell ref="G41:H41"/>
    <mergeCell ref="I41:J41"/>
    <mergeCell ref="A41:C42"/>
    <mergeCell ref="A3:C5"/>
    <mergeCell ref="D4:E4"/>
    <mergeCell ref="F4:F5"/>
    <mergeCell ref="G4:G5"/>
    <mergeCell ref="A23:C24"/>
    <mergeCell ref="D23:F23"/>
    <mergeCell ref="G23:H24"/>
    <mergeCell ref="I23:J24"/>
    <mergeCell ref="H4:H5"/>
    <mergeCell ref="D3:G3"/>
    <mergeCell ref="H3:J3"/>
    <mergeCell ref="I4:I5"/>
    <mergeCell ref="J4:J5"/>
  </mergeCells>
  <printOptions/>
  <pageMargins left="0.6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7.125" style="89" customWidth="1"/>
    <col min="2" max="2" width="3.50390625" style="89" customWidth="1"/>
    <col min="3" max="3" width="9.625" style="89" customWidth="1"/>
    <col min="4" max="4" width="3.625" style="89" customWidth="1"/>
    <col min="5" max="5" width="6.625" style="89" customWidth="1"/>
    <col min="6" max="6" width="6.875" style="89" customWidth="1"/>
    <col min="7" max="8" width="3.625" style="89" customWidth="1"/>
    <col min="9" max="10" width="6.625" style="89" customWidth="1"/>
    <col min="11" max="12" width="3.625" style="89" customWidth="1"/>
    <col min="13" max="14" width="6.625" style="89" customWidth="1"/>
    <col min="15" max="16" width="3.625" style="89" customWidth="1"/>
    <col min="17" max="17" width="6.625" style="89" customWidth="1"/>
    <col min="18" max="18" width="2.625" style="89" customWidth="1"/>
    <col min="19" max="16384" width="9.00390625" style="89" customWidth="1"/>
  </cols>
  <sheetData>
    <row r="1" spans="1:17" ht="24" customHeight="1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ht="9" customHeight="1"/>
    <row r="3" spans="1:4" ht="16.5" customHeight="1">
      <c r="A3" s="222" t="s">
        <v>69</v>
      </c>
      <c r="B3" s="222"/>
      <c r="C3" s="222"/>
      <c r="D3" s="102"/>
    </row>
    <row r="4" spans="1:17" ht="18.75" customHeight="1">
      <c r="A4" s="249" t="s">
        <v>155</v>
      </c>
      <c r="B4" s="250"/>
      <c r="C4" s="250"/>
      <c r="D4" s="251"/>
      <c r="E4" s="231" t="s">
        <v>70</v>
      </c>
      <c r="F4" s="231">
        <v>7</v>
      </c>
      <c r="G4" s="234">
        <v>12</v>
      </c>
      <c r="H4" s="235"/>
      <c r="I4" s="231">
        <v>13</v>
      </c>
      <c r="J4" s="231">
        <v>14</v>
      </c>
      <c r="K4" s="231">
        <v>15</v>
      </c>
      <c r="L4" s="231"/>
      <c r="M4" s="234">
        <v>16</v>
      </c>
      <c r="N4" s="239" t="s">
        <v>169</v>
      </c>
      <c r="O4" s="239" t="s">
        <v>170</v>
      </c>
      <c r="P4" s="257"/>
      <c r="Q4" s="239" t="s">
        <v>171</v>
      </c>
    </row>
    <row r="5" spans="1:17" ht="18.75" customHeight="1">
      <c r="A5" s="252"/>
      <c r="B5" s="252"/>
      <c r="C5" s="252"/>
      <c r="D5" s="225"/>
      <c r="E5" s="232"/>
      <c r="F5" s="232"/>
      <c r="G5" s="236"/>
      <c r="H5" s="237"/>
      <c r="I5" s="232"/>
      <c r="J5" s="232"/>
      <c r="K5" s="232"/>
      <c r="L5" s="232"/>
      <c r="M5" s="236"/>
      <c r="N5" s="236"/>
      <c r="O5" s="258"/>
      <c r="P5" s="259"/>
      <c r="Q5" s="236"/>
    </row>
    <row r="6" spans="1:17" ht="21" customHeight="1">
      <c r="A6" s="244" t="s">
        <v>71</v>
      </c>
      <c r="B6" s="244"/>
      <c r="C6" s="244"/>
      <c r="D6" s="245"/>
      <c r="E6" s="65">
        <v>1248</v>
      </c>
      <c r="F6" s="65">
        <v>1858</v>
      </c>
      <c r="G6" s="238">
        <v>2322</v>
      </c>
      <c r="H6" s="238"/>
      <c r="I6" s="65">
        <f>SUM(I7:I17)</f>
        <v>2111</v>
      </c>
      <c r="J6" s="74">
        <v>1993</v>
      </c>
      <c r="K6" s="233">
        <f>SUM(K7:K17)</f>
        <v>2221</v>
      </c>
      <c r="L6" s="233"/>
      <c r="M6" s="65">
        <f>SUM(M7:M17)</f>
        <v>2239</v>
      </c>
      <c r="N6" s="65">
        <f>SUM(N7:N17)</f>
        <v>2077</v>
      </c>
      <c r="O6" s="238">
        <f>SUM(O7:O17)</f>
        <v>3</v>
      </c>
      <c r="P6" s="238"/>
      <c r="Q6" s="65">
        <f>SUM(Q7:Q17)</f>
        <v>102</v>
      </c>
    </row>
    <row r="7" spans="1:17" ht="21" customHeight="1">
      <c r="A7" s="246" t="s">
        <v>138</v>
      </c>
      <c r="B7" s="247"/>
      <c r="C7" s="247"/>
      <c r="D7" s="248"/>
      <c r="E7" s="104">
        <v>33</v>
      </c>
      <c r="F7" s="104">
        <v>39</v>
      </c>
      <c r="G7" s="215">
        <v>42</v>
      </c>
      <c r="H7" s="215"/>
      <c r="I7" s="104">
        <v>34</v>
      </c>
      <c r="J7" s="105">
        <v>30</v>
      </c>
      <c r="K7" s="216">
        <v>41</v>
      </c>
      <c r="L7" s="216"/>
      <c r="M7" s="105">
        <v>37</v>
      </c>
      <c r="N7" s="105">
        <v>40</v>
      </c>
      <c r="O7" s="215">
        <v>2</v>
      </c>
      <c r="P7" s="215"/>
      <c r="Q7" s="105">
        <v>4</v>
      </c>
    </row>
    <row r="8" spans="1:17" ht="21" customHeight="1">
      <c r="A8" s="240" t="s">
        <v>72</v>
      </c>
      <c r="B8" s="240"/>
      <c r="C8" s="240"/>
      <c r="D8" s="241"/>
      <c r="E8" s="104">
        <v>204</v>
      </c>
      <c r="F8" s="104">
        <v>249</v>
      </c>
      <c r="G8" s="215">
        <v>276</v>
      </c>
      <c r="H8" s="215"/>
      <c r="I8" s="104">
        <v>272</v>
      </c>
      <c r="J8" s="105">
        <v>263</v>
      </c>
      <c r="K8" s="216">
        <v>263</v>
      </c>
      <c r="L8" s="216"/>
      <c r="M8" s="105">
        <v>267</v>
      </c>
      <c r="N8" s="105">
        <v>257</v>
      </c>
      <c r="O8" s="215" t="s">
        <v>40</v>
      </c>
      <c r="P8" s="215"/>
      <c r="Q8" s="105">
        <v>62</v>
      </c>
    </row>
    <row r="9" spans="1:18" ht="21" customHeight="1">
      <c r="A9" s="240" t="s">
        <v>73</v>
      </c>
      <c r="B9" s="240"/>
      <c r="C9" s="240"/>
      <c r="D9" s="241"/>
      <c r="E9" s="104">
        <v>306</v>
      </c>
      <c r="F9" s="104">
        <v>443</v>
      </c>
      <c r="G9" s="215">
        <v>403</v>
      </c>
      <c r="H9" s="215"/>
      <c r="I9" s="104">
        <v>34</v>
      </c>
      <c r="J9" s="105">
        <v>28</v>
      </c>
      <c r="K9" s="216">
        <v>37</v>
      </c>
      <c r="L9" s="216"/>
      <c r="M9" s="105">
        <v>101</v>
      </c>
      <c r="N9" s="105">
        <v>124</v>
      </c>
      <c r="O9" s="215" t="s">
        <v>40</v>
      </c>
      <c r="P9" s="215"/>
      <c r="Q9" s="104" t="s">
        <v>40</v>
      </c>
      <c r="R9" s="105"/>
    </row>
    <row r="10" spans="1:17" ht="21" customHeight="1">
      <c r="A10" s="240" t="s">
        <v>74</v>
      </c>
      <c r="B10" s="240"/>
      <c r="C10" s="240"/>
      <c r="D10" s="241"/>
      <c r="E10" s="104">
        <v>178</v>
      </c>
      <c r="F10" s="104">
        <v>187</v>
      </c>
      <c r="G10" s="215">
        <v>244</v>
      </c>
      <c r="H10" s="215"/>
      <c r="I10" s="104">
        <v>218</v>
      </c>
      <c r="J10" s="105">
        <v>200</v>
      </c>
      <c r="K10" s="216">
        <v>201</v>
      </c>
      <c r="L10" s="216"/>
      <c r="M10" s="105">
        <v>186</v>
      </c>
      <c r="N10" s="105">
        <v>162</v>
      </c>
      <c r="O10" s="215">
        <v>1</v>
      </c>
      <c r="P10" s="215"/>
      <c r="Q10" s="105">
        <v>19</v>
      </c>
    </row>
    <row r="11" spans="1:18" ht="21" customHeight="1">
      <c r="A11" s="240" t="s">
        <v>75</v>
      </c>
      <c r="B11" s="240"/>
      <c r="C11" s="240"/>
      <c r="D11" s="241"/>
      <c r="E11" s="104" t="s">
        <v>40</v>
      </c>
      <c r="F11" s="104" t="s">
        <v>40</v>
      </c>
      <c r="G11" s="215">
        <v>49</v>
      </c>
      <c r="H11" s="215"/>
      <c r="I11" s="104">
        <v>44</v>
      </c>
      <c r="J11" s="105">
        <v>20</v>
      </c>
      <c r="K11" s="216">
        <v>38</v>
      </c>
      <c r="L11" s="216"/>
      <c r="M11" s="105">
        <v>28</v>
      </c>
      <c r="N11" s="105">
        <v>8</v>
      </c>
      <c r="O11" s="215" t="s">
        <v>40</v>
      </c>
      <c r="P11" s="215"/>
      <c r="Q11" s="104" t="s">
        <v>40</v>
      </c>
      <c r="R11" s="105"/>
    </row>
    <row r="12" spans="1:17" ht="21" customHeight="1">
      <c r="A12" s="240" t="s">
        <v>76</v>
      </c>
      <c r="B12" s="240"/>
      <c r="C12" s="240"/>
      <c r="D12" s="253"/>
      <c r="E12" s="104" t="s">
        <v>40</v>
      </c>
      <c r="F12" s="104" t="s">
        <v>40</v>
      </c>
      <c r="G12" s="215">
        <v>115</v>
      </c>
      <c r="H12" s="215"/>
      <c r="I12" s="104">
        <v>178</v>
      </c>
      <c r="J12" s="105">
        <v>98</v>
      </c>
      <c r="K12" s="216">
        <v>153</v>
      </c>
      <c r="L12" s="216"/>
      <c r="M12" s="105">
        <v>150</v>
      </c>
      <c r="N12" s="105">
        <v>147</v>
      </c>
      <c r="O12" s="215" t="s">
        <v>40</v>
      </c>
      <c r="P12" s="215"/>
      <c r="Q12" s="105">
        <v>17</v>
      </c>
    </row>
    <row r="13" spans="1:17" ht="21" customHeight="1">
      <c r="A13" s="240" t="s">
        <v>77</v>
      </c>
      <c r="B13" s="240"/>
      <c r="C13" s="240"/>
      <c r="D13" s="241"/>
      <c r="E13" s="104">
        <v>32</v>
      </c>
      <c r="F13" s="104">
        <v>36</v>
      </c>
      <c r="G13" s="215">
        <v>24</v>
      </c>
      <c r="H13" s="215"/>
      <c r="I13" s="104">
        <v>37</v>
      </c>
      <c r="J13" s="105">
        <v>27</v>
      </c>
      <c r="K13" s="216">
        <v>30</v>
      </c>
      <c r="L13" s="216"/>
      <c r="M13" s="105">
        <v>47</v>
      </c>
      <c r="N13" s="105">
        <v>60</v>
      </c>
      <c r="O13" s="215" t="s">
        <v>40</v>
      </c>
      <c r="P13" s="215"/>
      <c r="Q13" s="104" t="s">
        <v>40</v>
      </c>
    </row>
    <row r="14" spans="1:17" ht="21" customHeight="1">
      <c r="A14" s="240" t="s">
        <v>78</v>
      </c>
      <c r="B14" s="240"/>
      <c r="C14" s="240"/>
      <c r="D14" s="241"/>
      <c r="E14" s="104">
        <v>50</v>
      </c>
      <c r="F14" s="104">
        <v>61</v>
      </c>
      <c r="G14" s="215">
        <v>32</v>
      </c>
      <c r="H14" s="215"/>
      <c r="I14" s="104">
        <v>52</v>
      </c>
      <c r="J14" s="105">
        <v>36</v>
      </c>
      <c r="K14" s="216">
        <v>50</v>
      </c>
      <c r="L14" s="216"/>
      <c r="M14" s="105">
        <v>54</v>
      </c>
      <c r="N14" s="105">
        <v>57</v>
      </c>
      <c r="O14" s="215" t="s">
        <v>40</v>
      </c>
      <c r="P14" s="215"/>
      <c r="Q14" s="104" t="s">
        <v>40</v>
      </c>
    </row>
    <row r="15" spans="1:17" ht="21" customHeight="1">
      <c r="A15" s="242" t="s">
        <v>79</v>
      </c>
      <c r="B15" s="242"/>
      <c r="C15" s="242"/>
      <c r="D15" s="241"/>
      <c r="E15" s="98">
        <v>445</v>
      </c>
      <c r="F15" s="98">
        <v>824</v>
      </c>
      <c r="G15" s="220">
        <v>1048</v>
      </c>
      <c r="H15" s="220"/>
      <c r="I15" s="98">
        <v>1143</v>
      </c>
      <c r="J15" s="106">
        <v>1154</v>
      </c>
      <c r="K15" s="256">
        <v>1326</v>
      </c>
      <c r="L15" s="256"/>
      <c r="M15" s="105">
        <v>1304</v>
      </c>
      <c r="N15" s="105">
        <v>1166</v>
      </c>
      <c r="O15" s="215" t="s">
        <v>40</v>
      </c>
      <c r="P15" s="215"/>
      <c r="Q15" s="104" t="s">
        <v>40</v>
      </c>
    </row>
    <row r="16" spans="1:17" ht="21" customHeight="1">
      <c r="A16" s="242" t="s">
        <v>80</v>
      </c>
      <c r="B16" s="242"/>
      <c r="C16" s="242"/>
      <c r="D16" s="241"/>
      <c r="E16" s="104" t="s">
        <v>40</v>
      </c>
      <c r="F16" s="98" t="s">
        <v>40</v>
      </c>
      <c r="G16" s="220">
        <v>78</v>
      </c>
      <c r="H16" s="220"/>
      <c r="I16" s="98">
        <v>80</v>
      </c>
      <c r="J16" s="106">
        <v>73</v>
      </c>
      <c r="K16" s="256">
        <v>68</v>
      </c>
      <c r="L16" s="256"/>
      <c r="M16" s="105">
        <v>59</v>
      </c>
      <c r="N16" s="105">
        <v>49</v>
      </c>
      <c r="O16" s="215" t="s">
        <v>40</v>
      </c>
      <c r="P16" s="215"/>
      <c r="Q16" s="104" t="s">
        <v>40</v>
      </c>
    </row>
    <row r="17" spans="1:17" ht="21" customHeight="1">
      <c r="A17" s="254" t="s">
        <v>81</v>
      </c>
      <c r="B17" s="254"/>
      <c r="C17" s="254"/>
      <c r="D17" s="255"/>
      <c r="E17" s="107" t="s">
        <v>40</v>
      </c>
      <c r="F17" s="107">
        <v>19</v>
      </c>
      <c r="G17" s="218">
        <v>11</v>
      </c>
      <c r="H17" s="218"/>
      <c r="I17" s="107">
        <v>19</v>
      </c>
      <c r="J17" s="108">
        <v>3</v>
      </c>
      <c r="K17" s="217">
        <v>14</v>
      </c>
      <c r="L17" s="217"/>
      <c r="M17" s="108">
        <v>6</v>
      </c>
      <c r="N17" s="108">
        <v>7</v>
      </c>
      <c r="O17" s="218" t="s">
        <v>40</v>
      </c>
      <c r="P17" s="218"/>
      <c r="Q17" s="107" t="s">
        <v>40</v>
      </c>
    </row>
    <row r="18" spans="3:17" ht="16.5" customHeight="1">
      <c r="C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 t="s">
        <v>137</v>
      </c>
    </row>
    <row r="19" spans="3:17" ht="18.75" customHeight="1">
      <c r="C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</row>
    <row r="20" ht="18.75" customHeight="1"/>
    <row r="21" spans="1:17" ht="24" customHeight="1">
      <c r="A21" s="1" t="s">
        <v>133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9" customHeight="1"/>
    <row r="23" spans="1:4" ht="16.5" customHeight="1">
      <c r="A23" s="222" t="s">
        <v>69</v>
      </c>
      <c r="B23" s="222"/>
      <c r="C23" s="222"/>
      <c r="D23" s="102"/>
    </row>
    <row r="24" spans="1:17" ht="22.5" customHeight="1">
      <c r="A24" s="223" t="s">
        <v>134</v>
      </c>
      <c r="B24" s="224"/>
      <c r="C24" s="66" t="s">
        <v>82</v>
      </c>
      <c r="D24" s="227" t="s">
        <v>83</v>
      </c>
      <c r="E24" s="227"/>
      <c r="F24" s="228" t="s">
        <v>84</v>
      </c>
      <c r="G24" s="229"/>
      <c r="H24" s="227" t="s">
        <v>85</v>
      </c>
      <c r="I24" s="227"/>
      <c r="J24" s="227" t="s">
        <v>86</v>
      </c>
      <c r="K24" s="227"/>
      <c r="L24" s="227" t="s">
        <v>87</v>
      </c>
      <c r="M24" s="227"/>
      <c r="N24" s="227" t="s">
        <v>88</v>
      </c>
      <c r="O24" s="227"/>
      <c r="P24" s="227" t="s">
        <v>89</v>
      </c>
      <c r="Q24" s="260"/>
    </row>
    <row r="25" spans="1:17" ht="22.5" customHeight="1">
      <c r="A25" s="225"/>
      <c r="B25" s="226"/>
      <c r="C25" s="67" t="s">
        <v>90</v>
      </c>
      <c r="D25" s="219" t="s">
        <v>91</v>
      </c>
      <c r="E25" s="219"/>
      <c r="F25" s="230" t="s">
        <v>92</v>
      </c>
      <c r="G25" s="230"/>
      <c r="H25" s="219" t="s">
        <v>93</v>
      </c>
      <c r="I25" s="219"/>
      <c r="J25" s="219" t="s">
        <v>94</v>
      </c>
      <c r="K25" s="219"/>
      <c r="L25" s="219" t="s">
        <v>90</v>
      </c>
      <c r="M25" s="219"/>
      <c r="N25" s="219" t="s">
        <v>95</v>
      </c>
      <c r="O25" s="219"/>
      <c r="P25" s="219" t="s">
        <v>96</v>
      </c>
      <c r="Q25" s="221"/>
    </row>
    <row r="26" spans="1:17" ht="21" customHeight="1">
      <c r="A26" s="111" t="s">
        <v>52</v>
      </c>
      <c r="B26" s="104">
        <v>50</v>
      </c>
      <c r="C26" s="112">
        <v>31087</v>
      </c>
      <c r="D26" s="215" t="s">
        <v>40</v>
      </c>
      <c r="E26" s="215"/>
      <c r="F26" s="215">
        <v>2770</v>
      </c>
      <c r="G26" s="215"/>
      <c r="H26" s="215">
        <v>21866</v>
      </c>
      <c r="I26" s="215"/>
      <c r="J26" s="215">
        <v>25940</v>
      </c>
      <c r="K26" s="215"/>
      <c r="L26" s="215">
        <v>1977</v>
      </c>
      <c r="M26" s="215"/>
      <c r="N26" s="215">
        <v>3761</v>
      </c>
      <c r="O26" s="215"/>
      <c r="P26" s="215">
        <v>361</v>
      </c>
      <c r="Q26" s="215"/>
    </row>
    <row r="27" spans="1:17" ht="21" customHeight="1">
      <c r="A27" s="111"/>
      <c r="B27" s="104">
        <v>55</v>
      </c>
      <c r="C27" s="112">
        <v>45995</v>
      </c>
      <c r="D27" s="215">
        <v>5157</v>
      </c>
      <c r="E27" s="215"/>
      <c r="F27" s="215">
        <v>3784</v>
      </c>
      <c r="G27" s="215"/>
      <c r="H27" s="215">
        <v>15570</v>
      </c>
      <c r="I27" s="215"/>
      <c r="J27" s="215">
        <v>44748</v>
      </c>
      <c r="K27" s="215"/>
      <c r="L27" s="215">
        <v>2494</v>
      </c>
      <c r="M27" s="215"/>
      <c r="N27" s="215">
        <v>6697</v>
      </c>
      <c r="O27" s="215"/>
      <c r="P27" s="215">
        <v>475</v>
      </c>
      <c r="Q27" s="215"/>
    </row>
    <row r="28" spans="1:17" ht="21" customHeight="1">
      <c r="A28" s="111"/>
      <c r="B28" s="104">
        <v>60</v>
      </c>
      <c r="C28" s="112">
        <v>40507</v>
      </c>
      <c r="D28" s="215">
        <v>4090</v>
      </c>
      <c r="E28" s="215"/>
      <c r="F28" s="215">
        <v>2420</v>
      </c>
      <c r="G28" s="215"/>
      <c r="H28" s="215">
        <v>16012</v>
      </c>
      <c r="I28" s="215"/>
      <c r="J28" s="215">
        <v>45995</v>
      </c>
      <c r="K28" s="215"/>
      <c r="L28" s="215">
        <v>3567</v>
      </c>
      <c r="M28" s="215"/>
      <c r="N28" s="215">
        <v>14692</v>
      </c>
      <c r="O28" s="215"/>
      <c r="P28" s="215">
        <v>413</v>
      </c>
      <c r="Q28" s="215"/>
    </row>
    <row r="29" spans="1:17" ht="21" customHeight="1">
      <c r="A29" s="111" t="s">
        <v>53</v>
      </c>
      <c r="B29" s="104">
        <v>2</v>
      </c>
      <c r="C29" s="112">
        <v>56067</v>
      </c>
      <c r="D29" s="215">
        <v>5781</v>
      </c>
      <c r="E29" s="215"/>
      <c r="F29" s="215">
        <v>2108</v>
      </c>
      <c r="G29" s="215"/>
      <c r="H29" s="215">
        <v>18364</v>
      </c>
      <c r="I29" s="215"/>
      <c r="J29" s="215">
        <v>62697</v>
      </c>
      <c r="K29" s="215"/>
      <c r="L29" s="215">
        <v>4763</v>
      </c>
      <c r="M29" s="215"/>
      <c r="N29" s="215">
        <v>22302</v>
      </c>
      <c r="O29" s="215"/>
      <c r="P29" s="215">
        <v>527</v>
      </c>
      <c r="Q29" s="215"/>
    </row>
    <row r="30" spans="1:17" ht="21" customHeight="1">
      <c r="A30" s="111"/>
      <c r="B30" s="104">
        <v>7</v>
      </c>
      <c r="C30" s="112">
        <v>60700</v>
      </c>
      <c r="D30" s="215">
        <v>6606</v>
      </c>
      <c r="E30" s="215"/>
      <c r="F30" s="215">
        <v>1210</v>
      </c>
      <c r="G30" s="215"/>
      <c r="H30" s="215">
        <v>18986</v>
      </c>
      <c r="I30" s="215"/>
      <c r="J30" s="215">
        <v>69880</v>
      </c>
      <c r="K30" s="215"/>
      <c r="L30" s="215">
        <v>4863</v>
      </c>
      <c r="M30" s="215"/>
      <c r="N30" s="215">
        <v>24449</v>
      </c>
      <c r="O30" s="215"/>
      <c r="P30" s="215">
        <v>598</v>
      </c>
      <c r="Q30" s="215"/>
    </row>
    <row r="31" spans="1:17" s="94" customFormat="1" ht="21" customHeight="1">
      <c r="A31" s="113"/>
      <c r="B31" s="98">
        <v>12</v>
      </c>
      <c r="C31" s="112">
        <v>55971</v>
      </c>
      <c r="D31" s="220">
        <v>6228</v>
      </c>
      <c r="E31" s="220"/>
      <c r="F31" s="220">
        <v>527</v>
      </c>
      <c r="G31" s="220"/>
      <c r="H31" s="220">
        <v>22346</v>
      </c>
      <c r="I31" s="220"/>
      <c r="J31" s="220">
        <v>77211</v>
      </c>
      <c r="K31" s="220"/>
      <c r="L31" s="220">
        <v>4788</v>
      </c>
      <c r="M31" s="220"/>
      <c r="N31" s="220">
        <v>14241</v>
      </c>
      <c r="O31" s="220"/>
      <c r="P31" s="220">
        <v>673</v>
      </c>
      <c r="Q31" s="220"/>
    </row>
    <row r="32" spans="1:17" s="94" customFormat="1" ht="21" customHeight="1">
      <c r="A32" s="113"/>
      <c r="B32" s="98">
        <v>13</v>
      </c>
      <c r="C32" s="112">
        <v>52671</v>
      </c>
      <c r="D32" s="220">
        <v>6026</v>
      </c>
      <c r="E32" s="220"/>
      <c r="F32" s="220">
        <v>570</v>
      </c>
      <c r="G32" s="220"/>
      <c r="H32" s="220">
        <v>21208</v>
      </c>
      <c r="I32" s="220"/>
      <c r="J32" s="220">
        <v>76368</v>
      </c>
      <c r="K32" s="220"/>
      <c r="L32" s="220">
        <v>4954</v>
      </c>
      <c r="M32" s="220"/>
      <c r="N32" s="220">
        <v>13620</v>
      </c>
      <c r="O32" s="220"/>
      <c r="P32" s="220">
        <v>613</v>
      </c>
      <c r="Q32" s="220"/>
    </row>
    <row r="33" spans="1:17" s="94" customFormat="1" ht="21" customHeight="1">
      <c r="A33" s="113"/>
      <c r="B33" s="98">
        <v>14</v>
      </c>
      <c r="C33" s="112">
        <v>54048</v>
      </c>
      <c r="D33" s="220">
        <v>6190</v>
      </c>
      <c r="E33" s="220"/>
      <c r="F33" s="220">
        <v>599</v>
      </c>
      <c r="G33" s="220"/>
      <c r="H33" s="220">
        <v>22003</v>
      </c>
      <c r="I33" s="220"/>
      <c r="J33" s="220">
        <v>80596</v>
      </c>
      <c r="K33" s="220"/>
      <c r="L33" s="220">
        <v>5111</v>
      </c>
      <c r="M33" s="220"/>
      <c r="N33" s="220">
        <v>14412</v>
      </c>
      <c r="O33" s="220"/>
      <c r="P33" s="220">
        <v>679</v>
      </c>
      <c r="Q33" s="220"/>
    </row>
    <row r="34" spans="1:17" s="94" customFormat="1" ht="21" customHeight="1">
      <c r="A34" s="113"/>
      <c r="B34" s="98">
        <v>15</v>
      </c>
      <c r="C34" s="112">
        <v>52652</v>
      </c>
      <c r="D34" s="220">
        <v>5998</v>
      </c>
      <c r="E34" s="220"/>
      <c r="F34" s="220">
        <v>767</v>
      </c>
      <c r="G34" s="220"/>
      <c r="H34" s="220">
        <v>22431</v>
      </c>
      <c r="I34" s="220"/>
      <c r="J34" s="220">
        <v>76029</v>
      </c>
      <c r="K34" s="220"/>
      <c r="L34" s="220">
        <v>4963</v>
      </c>
      <c r="M34" s="220"/>
      <c r="N34" s="220">
        <v>14914</v>
      </c>
      <c r="O34" s="220"/>
      <c r="P34" s="220">
        <v>710</v>
      </c>
      <c r="Q34" s="220"/>
    </row>
    <row r="35" spans="1:17" s="94" customFormat="1" ht="21" customHeight="1">
      <c r="A35" s="113"/>
      <c r="B35" s="98">
        <v>16</v>
      </c>
      <c r="C35" s="112">
        <v>51213</v>
      </c>
      <c r="D35" s="220">
        <v>5921</v>
      </c>
      <c r="E35" s="220"/>
      <c r="F35" s="220">
        <v>723</v>
      </c>
      <c r="G35" s="220"/>
      <c r="H35" s="220">
        <v>23356</v>
      </c>
      <c r="I35" s="220"/>
      <c r="J35" s="220">
        <v>73067</v>
      </c>
      <c r="K35" s="220"/>
      <c r="L35" s="220">
        <v>5063</v>
      </c>
      <c r="M35" s="220"/>
      <c r="N35" s="220">
        <v>15323</v>
      </c>
      <c r="O35" s="220"/>
      <c r="P35" s="220">
        <v>735</v>
      </c>
      <c r="Q35" s="220"/>
    </row>
    <row r="36" spans="1:17" s="94" customFormat="1" ht="21" customHeight="1">
      <c r="A36" s="114" t="s">
        <v>159</v>
      </c>
      <c r="B36" s="98">
        <v>17</v>
      </c>
      <c r="C36" s="112">
        <v>50831</v>
      </c>
      <c r="D36" s="220">
        <v>6427</v>
      </c>
      <c r="E36" s="220"/>
      <c r="F36" s="220">
        <v>703</v>
      </c>
      <c r="G36" s="220"/>
      <c r="H36" s="220">
        <v>23669</v>
      </c>
      <c r="I36" s="220"/>
      <c r="J36" s="220">
        <v>69183</v>
      </c>
      <c r="K36" s="220"/>
      <c r="L36" s="220">
        <v>4692</v>
      </c>
      <c r="M36" s="220"/>
      <c r="N36" s="220">
        <v>14818</v>
      </c>
      <c r="O36" s="220"/>
      <c r="P36" s="220">
        <v>701</v>
      </c>
      <c r="Q36" s="220"/>
    </row>
    <row r="37" spans="1:17" s="94" customFormat="1" ht="21" customHeight="1">
      <c r="A37" s="114" t="s">
        <v>153</v>
      </c>
      <c r="B37" s="98">
        <v>17</v>
      </c>
      <c r="C37" s="112">
        <f>3757-119</f>
        <v>3638</v>
      </c>
      <c r="D37" s="220">
        <f>632-287</f>
        <v>345</v>
      </c>
      <c r="E37" s="220"/>
      <c r="F37" s="220">
        <f>238-10</f>
        <v>228</v>
      </c>
      <c r="G37" s="220"/>
      <c r="H37" s="220">
        <f>2725-60</f>
        <v>2665</v>
      </c>
      <c r="I37" s="220"/>
      <c r="J37" s="220">
        <f>4015-165</f>
        <v>3850</v>
      </c>
      <c r="K37" s="220"/>
      <c r="L37" s="220">
        <f>225-7</f>
        <v>218</v>
      </c>
      <c r="M37" s="220"/>
      <c r="N37" s="220">
        <f>1024-30</f>
        <v>994</v>
      </c>
      <c r="O37" s="220"/>
      <c r="P37" s="220">
        <v>77</v>
      </c>
      <c r="Q37" s="220"/>
    </row>
    <row r="38" spans="1:17" s="94" customFormat="1" ht="21" customHeight="1">
      <c r="A38" s="115" t="s">
        <v>154</v>
      </c>
      <c r="B38" s="107">
        <v>17</v>
      </c>
      <c r="C38" s="116">
        <f>5926-152</f>
        <v>5774</v>
      </c>
      <c r="D38" s="218">
        <f>515-181</f>
        <v>334</v>
      </c>
      <c r="E38" s="218"/>
      <c r="F38" s="218">
        <f>233-1</f>
        <v>232</v>
      </c>
      <c r="G38" s="218"/>
      <c r="H38" s="218">
        <f>3893-57</f>
        <v>3836</v>
      </c>
      <c r="I38" s="218"/>
      <c r="J38" s="218">
        <f>7264-257</f>
        <v>7007</v>
      </c>
      <c r="K38" s="218"/>
      <c r="L38" s="218">
        <f>338-20</f>
        <v>318</v>
      </c>
      <c r="M38" s="218"/>
      <c r="N38" s="218">
        <f>1498-39</f>
        <v>1459</v>
      </c>
      <c r="O38" s="218"/>
      <c r="P38" s="218">
        <f>123-2</f>
        <v>121</v>
      </c>
      <c r="Q38" s="218"/>
    </row>
    <row r="39" spans="15:17" ht="16.5" customHeight="1">
      <c r="O39" s="110"/>
      <c r="P39" s="110"/>
      <c r="Q39" s="110" t="s">
        <v>122</v>
      </c>
    </row>
  </sheetData>
  <sheetProtection/>
  <mergeCells count="168">
    <mergeCell ref="L37:M37"/>
    <mergeCell ref="N37:O37"/>
    <mergeCell ref="P37:Q37"/>
    <mergeCell ref="D37:E37"/>
    <mergeCell ref="F37:G37"/>
    <mergeCell ref="H37:I37"/>
    <mergeCell ref="J37:K37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P24:Q24"/>
    <mergeCell ref="M4:M5"/>
    <mergeCell ref="N32:O32"/>
    <mergeCell ref="D35:E35"/>
    <mergeCell ref="F35:G35"/>
    <mergeCell ref="H35:I35"/>
    <mergeCell ref="J35:K35"/>
    <mergeCell ref="F34:G34"/>
    <mergeCell ref="H34:I34"/>
    <mergeCell ref="J34:K34"/>
    <mergeCell ref="O4:P5"/>
    <mergeCell ref="L34:M34"/>
    <mergeCell ref="N34:O34"/>
    <mergeCell ref="P34:Q34"/>
    <mergeCell ref="P33:Q33"/>
    <mergeCell ref="O17:P17"/>
    <mergeCell ref="O12:P12"/>
    <mergeCell ref="O15:P15"/>
    <mergeCell ref="N33:O33"/>
    <mergeCell ref="P27:Q27"/>
    <mergeCell ref="A17:D17"/>
    <mergeCell ref="Q4:Q5"/>
    <mergeCell ref="K16:L16"/>
    <mergeCell ref="K15:L15"/>
    <mergeCell ref="K14:L14"/>
    <mergeCell ref="K13:L13"/>
    <mergeCell ref="O16:P16"/>
    <mergeCell ref="O9:P9"/>
    <mergeCell ref="O10:P10"/>
    <mergeCell ref="O11:P11"/>
    <mergeCell ref="A4:D5"/>
    <mergeCell ref="E4:E5"/>
    <mergeCell ref="A12:D12"/>
    <mergeCell ref="A13:D13"/>
    <mergeCell ref="A9:D9"/>
    <mergeCell ref="A10:D10"/>
    <mergeCell ref="A14:D14"/>
    <mergeCell ref="A15:D15"/>
    <mergeCell ref="A11:D11"/>
    <mergeCell ref="A16:D16"/>
    <mergeCell ref="A1:Q1"/>
    <mergeCell ref="A6:D6"/>
    <mergeCell ref="A7:D7"/>
    <mergeCell ref="A8:D8"/>
    <mergeCell ref="O8:P8"/>
    <mergeCell ref="A3:C3"/>
    <mergeCell ref="F4:F5"/>
    <mergeCell ref="I4:I5"/>
    <mergeCell ref="G7:H7"/>
    <mergeCell ref="N4:N5"/>
    <mergeCell ref="O13:P13"/>
    <mergeCell ref="O14:P14"/>
    <mergeCell ref="O6:P6"/>
    <mergeCell ref="O7:P7"/>
    <mergeCell ref="G9:H9"/>
    <mergeCell ref="G8:H8"/>
    <mergeCell ref="J4:J5"/>
    <mergeCell ref="K4:L5"/>
    <mergeCell ref="K6:L6"/>
    <mergeCell ref="G4:H5"/>
    <mergeCell ref="G6:H6"/>
    <mergeCell ref="G17:H17"/>
    <mergeCell ref="G10:H10"/>
    <mergeCell ref="G11:H11"/>
    <mergeCell ref="G12:H12"/>
    <mergeCell ref="G13:H13"/>
    <mergeCell ref="G14:H14"/>
    <mergeCell ref="G15:H15"/>
    <mergeCell ref="G16:H16"/>
    <mergeCell ref="L38:M38"/>
    <mergeCell ref="N38:O38"/>
    <mergeCell ref="P38:Q38"/>
    <mergeCell ref="P31:Q31"/>
    <mergeCell ref="L31:M31"/>
    <mergeCell ref="P32:Q32"/>
    <mergeCell ref="N31:O31"/>
    <mergeCell ref="D38:E38"/>
    <mergeCell ref="F38:G38"/>
    <mergeCell ref="H38:I38"/>
    <mergeCell ref="F31:G31"/>
    <mergeCell ref="F32:G32"/>
    <mergeCell ref="D32:E32"/>
    <mergeCell ref="H32:I32"/>
    <mergeCell ref="D31:E31"/>
    <mergeCell ref="D33:E33"/>
    <mergeCell ref="H31:I31"/>
    <mergeCell ref="P30:Q30"/>
    <mergeCell ref="P29:Q29"/>
    <mergeCell ref="P28:Q28"/>
    <mergeCell ref="L32:M32"/>
    <mergeCell ref="L33:M33"/>
    <mergeCell ref="D28:E28"/>
    <mergeCell ref="F33:G33"/>
    <mergeCell ref="H33:I33"/>
    <mergeCell ref="J33:K33"/>
    <mergeCell ref="F29:G29"/>
    <mergeCell ref="N27:O27"/>
    <mergeCell ref="D34:E34"/>
    <mergeCell ref="N30:O30"/>
    <mergeCell ref="N29:O29"/>
    <mergeCell ref="N28:O28"/>
    <mergeCell ref="D30:E30"/>
    <mergeCell ref="J30:K30"/>
    <mergeCell ref="L30:M30"/>
    <mergeCell ref="L28:M28"/>
    <mergeCell ref="H28:I28"/>
    <mergeCell ref="H29:I29"/>
    <mergeCell ref="H30:I30"/>
    <mergeCell ref="F30:G30"/>
    <mergeCell ref="D29:E29"/>
    <mergeCell ref="F28:G28"/>
    <mergeCell ref="J29:K29"/>
    <mergeCell ref="L29:M29"/>
    <mergeCell ref="H24:I24"/>
    <mergeCell ref="H25:I25"/>
    <mergeCell ref="L24:M24"/>
    <mergeCell ref="J24:K24"/>
    <mergeCell ref="L25:M25"/>
    <mergeCell ref="N24:O24"/>
    <mergeCell ref="N26:O26"/>
    <mergeCell ref="P26:Q26"/>
    <mergeCell ref="N25:O25"/>
    <mergeCell ref="P25:Q25"/>
    <mergeCell ref="A23:C23"/>
    <mergeCell ref="A24:B25"/>
    <mergeCell ref="D24:E24"/>
    <mergeCell ref="F24:G24"/>
    <mergeCell ref="D25:E25"/>
    <mergeCell ref="F25:G25"/>
    <mergeCell ref="D26:E26"/>
    <mergeCell ref="D27:E27"/>
    <mergeCell ref="F27:G27"/>
    <mergeCell ref="H27:I27"/>
    <mergeCell ref="F26:G26"/>
    <mergeCell ref="H26:I26"/>
    <mergeCell ref="J38:K38"/>
    <mergeCell ref="J25:K25"/>
    <mergeCell ref="J26:K26"/>
    <mergeCell ref="J27:K27"/>
    <mergeCell ref="J31:K31"/>
    <mergeCell ref="J32:K32"/>
    <mergeCell ref="L26:M26"/>
    <mergeCell ref="J28:K28"/>
    <mergeCell ref="K7:L7"/>
    <mergeCell ref="K8:L8"/>
    <mergeCell ref="K9:L9"/>
    <mergeCell ref="K10:L10"/>
    <mergeCell ref="K11:L11"/>
    <mergeCell ref="K17:L17"/>
    <mergeCell ref="K12:L12"/>
    <mergeCell ref="L27:M27"/>
  </mergeCells>
  <printOptions/>
  <pageMargins left="0.5905511811023623" right="0.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2011-11-04T02:42:51Z</cp:lastPrinted>
  <dcterms:created xsi:type="dcterms:W3CDTF">2002-03-04T06:31:23Z</dcterms:created>
  <dcterms:modified xsi:type="dcterms:W3CDTF">2011-11-04T02:44:02Z</dcterms:modified>
  <cp:category/>
  <cp:version/>
  <cp:contentType/>
  <cp:contentStatus/>
</cp:coreProperties>
</file>